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1595" tabRatio="662" activeTab="6"/>
  </bookViews>
  <sheets>
    <sheet name="The problem" sheetId="1" r:id="rId1"/>
    <sheet name="Price List" sheetId="2" r:id="rId2"/>
    <sheet name="Euro-Kangaroo - a possible soln" sheetId="3" r:id="rId3"/>
    <sheet name="Grey Kangaroo - a possible soln" sheetId="4" r:id="rId4"/>
    <sheet name="Red Kangaroo - a possible soln" sheetId="5" r:id="rId5"/>
    <sheet name="Red-necked Wallaby - a soln " sheetId="6" r:id="rId6"/>
    <sheet name="Swamp Wallaby - a possible soln" sheetId="7" r:id="rId7"/>
  </sheets>
  <definedNames>
    <definedName name="colostrum" localSheetId="1">'Price List'!#REF!</definedName>
    <definedName name="kangaroo" localSheetId="1">'Price List'!#REF!</definedName>
    <definedName name="teats" localSheetId="1">'Price List'!#REF!</definedName>
  </definedNames>
  <calcPr fullCalcOnLoad="1"/>
</workbook>
</file>

<file path=xl/sharedStrings.xml><?xml version="1.0" encoding="utf-8"?>
<sst xmlns="http://schemas.openxmlformats.org/spreadsheetml/2006/main" count="431" uniqueCount="115">
  <si>
    <t>Age (days)</t>
  </si>
  <si>
    <t>Tail (mm)</t>
  </si>
  <si>
    <t>Foot (mm)</t>
  </si>
  <si>
    <t>Weight (grams)</t>
  </si>
  <si>
    <t>Grams Powder</t>
  </si>
  <si>
    <t>91 to 93</t>
  </si>
  <si>
    <t>94 to 96</t>
  </si>
  <si>
    <t>97 to 99</t>
  </si>
  <si>
    <t>141 to 143</t>
  </si>
  <si>
    <t>144 to 146</t>
  </si>
  <si>
    <t>147 to 149</t>
  </si>
  <si>
    <t>171 to 173</t>
  </si>
  <si>
    <t>174 to 176</t>
  </si>
  <si>
    <t>177 to 179</t>
  </si>
  <si>
    <t>Not</t>
  </si>
  <si>
    <t>Valid</t>
  </si>
  <si>
    <t>Growth &amp; Feed Chart</t>
  </si>
  <si>
    <t>121 to 123</t>
  </si>
  <si>
    <t>124 to 126</t>
  </si>
  <si>
    <t>127 to 129</t>
  </si>
  <si>
    <t>181 to 183</t>
  </si>
  <si>
    <t>184 to 186</t>
  </si>
  <si>
    <t>187 to 189</t>
  </si>
  <si>
    <t>211 to 213</t>
  </si>
  <si>
    <t>214 to 216</t>
  </si>
  <si>
    <t>217 to 219</t>
  </si>
  <si>
    <t>Grey Kangaroo</t>
  </si>
  <si>
    <t>Euro-kangaroo (Wallaroo)</t>
  </si>
  <si>
    <t>Red Kangaroo</t>
  </si>
  <si>
    <t>111 to 113</t>
  </si>
  <si>
    <t>114 to 116</t>
  </si>
  <si>
    <t>117 to 119</t>
  </si>
  <si>
    <t>161 to 163</t>
  </si>
  <si>
    <t>164 to 166</t>
  </si>
  <si>
    <t>167 to 169</t>
  </si>
  <si>
    <t>201 to 203</t>
  </si>
  <si>
    <t>204 to 206</t>
  </si>
  <si>
    <t>207 to 209</t>
  </si>
  <si>
    <t>Red-necked Wallaby</t>
  </si>
  <si>
    <t>Swamp Wallaby</t>
  </si>
  <si>
    <t>NOT</t>
  </si>
  <si>
    <t>VALID</t>
  </si>
  <si>
    <t>Description</t>
  </si>
  <si>
    <t xml:space="preserve"> Price </t>
  </si>
  <si>
    <t>WOMBAROO MILK REPLACERS</t>
  </si>
  <si>
    <t>    $12.00</t>
  </si>
  <si>
    <t>WF-K4001</t>
  </si>
  <si>
    <t>WF-K6001</t>
  </si>
  <si>
    <t>WF-K7001</t>
  </si>
  <si>
    <t>WF-K7005</t>
  </si>
  <si>
    <t>  $39.00</t>
  </si>
  <si>
    <t>WF-K7020</t>
  </si>
  <si>
    <t> $140.00</t>
  </si>
  <si>
    <t>WF-K7040</t>
  </si>
  <si>
    <t> $250.00</t>
  </si>
  <si>
    <t>8 feeds a day</t>
  </si>
  <si>
    <t>6 feeds a day</t>
  </si>
  <si>
    <t>Type A</t>
  </si>
  <si>
    <t>Type B</t>
  </si>
  <si>
    <t>Type C</t>
  </si>
  <si>
    <t>Type D</t>
  </si>
  <si>
    <t>5 feeds a day</t>
  </si>
  <si>
    <t>4 feeds a day</t>
  </si>
  <si>
    <t xml:space="preserve">£50?   £100?  More?  Less? </t>
  </si>
  <si>
    <t>To save your joey you need milk …</t>
  </si>
  <si>
    <t xml:space="preserve"> HOW MUCH WILL IT COST (in £) ?</t>
  </si>
  <si>
    <t xml:space="preserve">Type D, 5kg </t>
  </si>
  <si>
    <t xml:space="preserve">Type D, 1.25kg </t>
  </si>
  <si>
    <t>Type D, 250g</t>
  </si>
  <si>
    <t xml:space="preserve">Type C, 220g </t>
  </si>
  <si>
    <t xml:space="preserve">Type B, 180g </t>
  </si>
  <si>
    <t xml:space="preserve">Type A, 140g </t>
  </si>
  <si>
    <t>Type D, 10kg</t>
  </si>
  <si>
    <t>WF-K3001</t>
  </si>
  <si>
    <t>Pupils may make different assumptions</t>
  </si>
  <si>
    <t>Number of feeds</t>
  </si>
  <si>
    <t>Number of grams</t>
  </si>
  <si>
    <t>Fully out of Pouch</t>
  </si>
  <si>
    <t>Emerging from pouch</t>
  </si>
  <si>
    <t>g/pack</t>
  </si>
  <si>
    <t>No. packs</t>
  </si>
  <si>
    <t>Round up</t>
  </si>
  <si>
    <t>Cost/pack</t>
  </si>
  <si>
    <t>Total $</t>
  </si>
  <si>
    <t>decide to buy only</t>
  </si>
  <si>
    <t>11 packs of Type C</t>
  </si>
  <si>
    <t xml:space="preserve">Note: pupils may </t>
  </si>
  <si>
    <t>Total overall, $</t>
  </si>
  <si>
    <t>Fully out of pouch</t>
  </si>
  <si>
    <t>Emerging from Pouch</t>
  </si>
  <si>
    <t>Cost</t>
  </si>
  <si>
    <t>10kg + 2 x 1.25kg</t>
  </si>
  <si>
    <t>250+2x39</t>
  </si>
  <si>
    <t>5kg + 2 x 1.25kg</t>
  </si>
  <si>
    <t>140+2x39</t>
  </si>
  <si>
    <t>14 packs of Type C</t>
  </si>
  <si>
    <t>5kg + 250g</t>
  </si>
  <si>
    <t>140 + 12</t>
  </si>
  <si>
    <t>Number of days in interval</t>
  </si>
  <si>
    <t xml:space="preserve">Note: How intervals are matched to values is for pupils to decide. </t>
  </si>
  <si>
    <t xml:space="preserve">The following assumes that 'Age (days)' refers to the lowest value within each interval. </t>
  </si>
  <si>
    <t>Note: Assumption made that the joey stops being given milk on day 240</t>
  </si>
  <si>
    <t>Note: Assumption made that the joey stops being given milk on day 310</t>
  </si>
  <si>
    <t>Note: Assumption made that the joey stops being given milk on day 250</t>
  </si>
  <si>
    <t>Note: Assumption made that the joey stops being given milk on day 280</t>
  </si>
  <si>
    <t>Note: Assumption made that the joey stops being given milk on day 260</t>
  </si>
  <si>
    <t>Total gms</t>
  </si>
  <si>
    <t xml:space="preserve">Total gms </t>
  </si>
  <si>
    <t>8 packs of Type C</t>
  </si>
  <si>
    <t>5kg + 1.25kg</t>
  </si>
  <si>
    <t>140 + 39</t>
  </si>
  <si>
    <t>on current conversion rate</t>
  </si>
  <si>
    <t>Value in £ will depend</t>
  </si>
  <si>
    <t>5kg + 3 x 1.25kg</t>
  </si>
  <si>
    <t>140 + 3 x 39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</si>
</sst>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color indexed="9"/>
      <name val="Comic Sans MS"/>
      <family val="4"/>
    </font>
    <font>
      <sz val="18"/>
      <color indexed="9"/>
      <name val="Arial"/>
      <family val="0"/>
    </font>
    <font>
      <b/>
      <sz val="18"/>
      <color indexed="9"/>
      <name val="Verdana"/>
      <family val="2"/>
    </font>
    <font>
      <u val="single"/>
      <sz val="10"/>
      <color indexed="9"/>
      <name val="Arial"/>
      <family val="0"/>
    </font>
    <font>
      <sz val="10"/>
      <color indexed="9"/>
      <name val="Arial"/>
      <family val="0"/>
    </font>
    <font>
      <sz val="12"/>
      <name val="Comic Sans MS"/>
      <family val="4"/>
    </font>
    <font>
      <b/>
      <sz val="16"/>
      <color indexed="9"/>
      <name val="Verdana"/>
      <family val="2"/>
    </font>
    <font>
      <sz val="18"/>
      <name val="Calibri"/>
      <family val="2"/>
    </font>
    <font>
      <sz val="18"/>
      <color indexed="9"/>
      <name val="Calibri"/>
      <family val="2"/>
    </font>
    <font>
      <sz val="10"/>
      <color indexed="9"/>
      <name val="Estrangelo Edessa"/>
      <family val="4"/>
    </font>
    <font>
      <sz val="18"/>
      <color indexed="13"/>
      <name val="Calibri"/>
      <family val="2"/>
    </font>
    <font>
      <sz val="10"/>
      <color indexed="13"/>
      <name val="Arial"/>
      <family val="0"/>
    </font>
    <font>
      <sz val="24"/>
      <color indexed="9"/>
      <name val="Arial"/>
      <family val="0"/>
    </font>
    <font>
      <b/>
      <sz val="36"/>
      <color indexed="13"/>
      <name val="Calibri"/>
      <family val="2"/>
    </font>
    <font>
      <b/>
      <sz val="36"/>
      <color indexed="9"/>
      <name val="Calibri"/>
      <family val="2"/>
    </font>
    <font>
      <b/>
      <sz val="10"/>
      <color indexed="13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wrapText="1"/>
    </xf>
    <xf numFmtId="0" fontId="9" fillId="3" borderId="0" xfId="20" applyFont="1" applyFill="1" applyAlignment="1">
      <alignment horizontal="right" wrapText="1"/>
    </xf>
    <xf numFmtId="0" fontId="10" fillId="3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 wrapText="1"/>
    </xf>
    <xf numFmtId="0" fontId="9" fillId="4" borderId="0" xfId="20" applyFont="1" applyFill="1" applyAlignment="1">
      <alignment horizontal="right" wrapText="1"/>
    </xf>
    <xf numFmtId="0" fontId="10" fillId="4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 wrapText="1"/>
    </xf>
    <xf numFmtId="0" fontId="9" fillId="5" borderId="0" xfId="20" applyFont="1" applyFill="1" applyAlignment="1">
      <alignment horizontal="right" wrapText="1"/>
    </xf>
    <xf numFmtId="0" fontId="10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 wrapText="1"/>
    </xf>
    <xf numFmtId="0" fontId="9" fillId="6" borderId="0" xfId="20" applyFont="1" applyFill="1" applyAlignment="1">
      <alignment horizontal="right" wrapText="1"/>
    </xf>
    <xf numFmtId="0" fontId="10" fillId="6" borderId="0" xfId="0" applyFont="1" applyFill="1" applyAlignment="1">
      <alignment/>
    </xf>
    <xf numFmtId="0" fontId="12" fillId="7" borderId="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3" fillId="8" borderId="0" xfId="0" applyFont="1" applyFill="1" applyAlignment="1">
      <alignment/>
    </xf>
    <xf numFmtId="0" fontId="0" fillId="8" borderId="0" xfId="0" applyFill="1" applyAlignment="1">
      <alignment/>
    </xf>
    <xf numFmtId="0" fontId="14" fillId="8" borderId="0" xfId="0" applyFont="1" applyFill="1" applyAlignment="1">
      <alignment/>
    </xf>
    <xf numFmtId="0" fontId="15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16" fillId="8" borderId="0" xfId="0" applyFont="1" applyFill="1" applyAlignment="1">
      <alignment/>
    </xf>
    <xf numFmtId="0" fontId="17" fillId="8" borderId="0" xfId="0" applyFont="1" applyFill="1" applyAlignment="1">
      <alignment/>
    </xf>
    <xf numFmtId="0" fontId="18" fillId="8" borderId="0" xfId="0" applyFont="1" applyFill="1" applyAlignment="1">
      <alignment/>
    </xf>
    <xf numFmtId="0" fontId="5" fillId="5" borderId="2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7" fillId="7" borderId="0" xfId="0" applyFont="1" applyFill="1" applyAlignment="1">
      <alignment/>
    </xf>
    <xf numFmtId="0" fontId="8" fillId="7" borderId="0" xfId="0" applyFont="1" applyFill="1" applyAlignment="1">
      <alignment wrapText="1"/>
    </xf>
    <xf numFmtId="0" fontId="9" fillId="7" borderId="0" xfId="20" applyFont="1" applyFill="1" applyAlignment="1">
      <alignment horizontal="right" wrapText="1"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0" fontId="5" fillId="7" borderId="4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5" fillId="7" borderId="6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wrapText="1"/>
    </xf>
    <xf numFmtId="0" fontId="5" fillId="7" borderId="9" xfId="0" applyFont="1" applyFill="1" applyBorder="1" applyAlignment="1">
      <alignment wrapText="1"/>
    </xf>
    <xf numFmtId="0" fontId="11" fillId="2" borderId="9" xfId="0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center" wrapText="1"/>
    </xf>
    <xf numFmtId="0" fontId="19" fillId="8" borderId="0" xfId="0" applyFont="1" applyFill="1" applyAlignment="1">
      <alignment/>
    </xf>
    <xf numFmtId="0" fontId="20" fillId="8" borderId="0" xfId="0" applyFont="1" applyFill="1" applyAlignment="1">
      <alignment/>
    </xf>
    <xf numFmtId="0" fontId="0" fillId="0" borderId="0" xfId="0" applyAlignment="1">
      <alignment vertical="top" wrapText="1"/>
    </xf>
    <xf numFmtId="0" fontId="5" fillId="6" borderId="7" xfId="0" applyFont="1" applyFill="1" applyBorder="1" applyAlignment="1">
      <alignment wrapText="1"/>
    </xf>
    <xf numFmtId="0" fontId="5" fillId="6" borderId="8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7" borderId="7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5" fillId="9" borderId="11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10" fillId="9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7" fillId="9" borderId="0" xfId="0" applyFont="1" applyFill="1" applyAlignment="1">
      <alignment horizontal="center"/>
    </xf>
    <xf numFmtId="0" fontId="21" fillId="9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21" fillId="9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1" fillId="9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2</xdr:row>
      <xdr:rowOff>104775</xdr:rowOff>
    </xdr:from>
    <xdr:to>
      <xdr:col>17</xdr:col>
      <xdr:colOff>400050</xdr:colOff>
      <xdr:row>11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28625"/>
          <a:ext cx="3048000" cy="1943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21"/>
  <sheetViews>
    <sheetView workbookViewId="0" topLeftCell="A1">
      <selection activeCell="S34" sqref="S34"/>
    </sheetView>
  </sheetViews>
  <sheetFormatPr defaultColWidth="9.140625" defaultRowHeight="12.75"/>
  <cols>
    <col min="1" max="16384" width="9.140625" style="43" customWidth="1"/>
  </cols>
  <sheetData>
    <row r="7" spans="6:9" ht="12.75">
      <c r="F7" s="46"/>
      <c r="G7" s="46"/>
      <c r="H7" s="46"/>
      <c r="I7" s="46"/>
    </row>
    <row r="8" spans="2:9" ht="46.5">
      <c r="B8" s="69" t="s">
        <v>64</v>
      </c>
      <c r="F8" s="46"/>
      <c r="G8" s="46"/>
      <c r="H8" s="46"/>
      <c r="I8" s="46"/>
    </row>
    <row r="9" spans="5:9" ht="13.5">
      <c r="E9" s="45"/>
      <c r="F9" s="46"/>
      <c r="G9" s="46"/>
      <c r="H9" s="46"/>
      <c r="I9" s="46"/>
    </row>
    <row r="10" spans="4:11" ht="23.25">
      <c r="D10" s="46"/>
      <c r="E10" s="46"/>
      <c r="F10" s="44"/>
      <c r="G10" s="44"/>
      <c r="H10" s="44"/>
      <c r="I10" s="44"/>
      <c r="J10" s="42"/>
      <c r="K10" s="42"/>
    </row>
    <row r="11" spans="4:9" ht="12.75">
      <c r="D11" s="46"/>
      <c r="E11" s="46"/>
      <c r="F11" s="46"/>
      <c r="G11" s="46"/>
      <c r="H11" s="46"/>
      <c r="I11" s="46"/>
    </row>
    <row r="12" spans="4:9" ht="12.75">
      <c r="D12" s="46"/>
      <c r="E12" s="46"/>
      <c r="F12" s="46"/>
      <c r="G12" s="46"/>
      <c r="H12" s="46"/>
      <c r="I12" s="46"/>
    </row>
    <row r="13" spans="4:13" ht="23.25">
      <c r="D13" s="46"/>
      <c r="E13" s="46"/>
      <c r="H13" s="47"/>
      <c r="I13" s="47"/>
      <c r="J13" s="48"/>
      <c r="K13" s="48"/>
      <c r="L13" s="48"/>
      <c r="M13" s="48"/>
    </row>
    <row r="14" spans="4:9" ht="46.5">
      <c r="D14" s="68" t="s">
        <v>65</v>
      </c>
      <c r="E14" s="46"/>
      <c r="F14" s="46"/>
      <c r="G14" s="46"/>
      <c r="H14" s="46"/>
      <c r="I14" s="46"/>
    </row>
    <row r="15" spans="4:9" ht="12.75">
      <c r="D15" s="46"/>
      <c r="E15" s="46"/>
      <c r="F15" s="46"/>
      <c r="G15" s="46"/>
      <c r="H15" s="46"/>
      <c r="I15" s="46"/>
    </row>
    <row r="16" spans="4:9" ht="12.75">
      <c r="D16" s="46"/>
      <c r="E16" s="46"/>
      <c r="F16" s="46"/>
      <c r="G16" s="46"/>
      <c r="H16" s="46"/>
      <c r="I16" s="46"/>
    </row>
    <row r="17" spans="4:9" ht="12.75">
      <c r="D17" s="46"/>
      <c r="E17" s="46"/>
      <c r="F17" s="46"/>
      <c r="G17" s="46"/>
      <c r="H17" s="46"/>
      <c r="I17" s="46"/>
    </row>
    <row r="18" spans="4:9" ht="12.75">
      <c r="D18" s="46"/>
      <c r="E18" s="46"/>
      <c r="F18" s="46"/>
      <c r="G18" s="46"/>
      <c r="H18" s="46"/>
      <c r="I18" s="46"/>
    </row>
    <row r="19" spans="4:9" ht="12.75">
      <c r="D19" s="46"/>
      <c r="E19" s="46"/>
      <c r="F19" s="46"/>
      <c r="G19" s="46"/>
      <c r="H19" s="46"/>
      <c r="I19" s="46"/>
    </row>
    <row r="20" spans="4:10" ht="46.5">
      <c r="D20" s="46"/>
      <c r="E20" s="46"/>
      <c r="F20" s="49"/>
      <c r="G20" s="49"/>
      <c r="H20" s="49"/>
      <c r="I20" s="69" t="s">
        <v>63</v>
      </c>
      <c r="J20" s="49"/>
    </row>
    <row r="21" spans="4:5" ht="12.75">
      <c r="D21" s="46"/>
      <c r="E21" s="4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1"/>
  <sheetViews>
    <sheetView zoomScale="150" zoomScaleNormal="150" workbookViewId="0" topLeftCell="A1">
      <selection activeCell="I16" sqref="I16"/>
    </sheetView>
  </sheetViews>
  <sheetFormatPr defaultColWidth="9.140625" defaultRowHeight="12.75"/>
  <cols>
    <col min="2" max="2" width="3.7109375" style="0" customWidth="1"/>
    <col min="3" max="3" width="15.8515625" style="0" customWidth="1"/>
    <col min="4" max="4" width="40.7109375" style="0" bestFit="1" customWidth="1"/>
    <col min="5" max="5" width="14.7109375" style="0" customWidth="1"/>
  </cols>
  <sheetData>
    <row r="2" ht="39">
      <c r="D2" s="21" t="s">
        <v>44</v>
      </c>
    </row>
    <row r="3" ht="14.25" customHeight="1" thickBot="1"/>
    <row r="4" spans="3:5" ht="30" customHeight="1" thickBot="1">
      <c r="C4" s="64"/>
      <c r="D4" s="65" t="s">
        <v>42</v>
      </c>
      <c r="E4" s="65" t="s">
        <v>43</v>
      </c>
    </row>
    <row r="5" spans="3:5" ht="30" customHeight="1" thickBot="1">
      <c r="C5" s="66" t="s">
        <v>73</v>
      </c>
      <c r="D5" s="67" t="s">
        <v>71</v>
      </c>
      <c r="E5" s="66" t="s">
        <v>45</v>
      </c>
    </row>
    <row r="6" spans="3:5" ht="30" customHeight="1" thickBot="1">
      <c r="C6" s="66" t="s">
        <v>46</v>
      </c>
      <c r="D6" s="67" t="s">
        <v>70</v>
      </c>
      <c r="E6" s="66" t="s">
        <v>45</v>
      </c>
    </row>
    <row r="7" spans="3:5" ht="30" customHeight="1" thickBot="1">
      <c r="C7" s="66" t="s">
        <v>47</v>
      </c>
      <c r="D7" s="67" t="s">
        <v>69</v>
      </c>
      <c r="E7" s="66" t="s">
        <v>45</v>
      </c>
    </row>
    <row r="8" spans="3:5" ht="30" customHeight="1" thickBot="1">
      <c r="C8" s="66" t="s">
        <v>48</v>
      </c>
      <c r="D8" s="67" t="s">
        <v>68</v>
      </c>
      <c r="E8" s="66" t="s">
        <v>45</v>
      </c>
    </row>
    <row r="9" spans="3:5" ht="30" customHeight="1" thickBot="1">
      <c r="C9" s="66" t="s">
        <v>49</v>
      </c>
      <c r="D9" s="67" t="s">
        <v>67</v>
      </c>
      <c r="E9" s="66" t="s">
        <v>50</v>
      </c>
    </row>
    <row r="10" spans="3:5" ht="30" customHeight="1" thickBot="1">
      <c r="C10" s="66" t="s">
        <v>51</v>
      </c>
      <c r="D10" s="67" t="s">
        <v>66</v>
      </c>
      <c r="E10" s="66" t="s">
        <v>52</v>
      </c>
    </row>
    <row r="11" spans="3:5" ht="30" customHeight="1" thickBot="1">
      <c r="C11" s="66" t="s">
        <v>53</v>
      </c>
      <c r="D11" s="67" t="s">
        <v>72</v>
      </c>
      <c r="E11" s="66" t="s">
        <v>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51"/>
  <sheetViews>
    <sheetView workbookViewId="0" topLeftCell="I19">
      <selection activeCell="T43" sqref="T43"/>
    </sheetView>
  </sheetViews>
  <sheetFormatPr defaultColWidth="9.140625" defaultRowHeight="12.75"/>
  <cols>
    <col min="1" max="1" width="3.00390625" style="0" customWidth="1"/>
    <col min="3" max="3" width="12.8515625" style="0" bestFit="1" customWidth="1"/>
    <col min="6" max="6" width="10.421875" style="0" customWidth="1"/>
    <col min="8" max="11" width="15.7109375" style="0" customWidth="1"/>
    <col min="23" max="23" width="17.421875" style="0" customWidth="1"/>
  </cols>
  <sheetData>
    <row r="2" spans="2:13" ht="23.25">
      <c r="B2" s="17" t="s">
        <v>27</v>
      </c>
      <c r="C2" s="18"/>
      <c r="D2" s="19"/>
      <c r="E2" s="20"/>
      <c r="M2" s="112" t="s">
        <v>99</v>
      </c>
    </row>
    <row r="3" spans="3:13" ht="12.75">
      <c r="C3" s="70"/>
      <c r="D3" s="70"/>
      <c r="E3" s="70"/>
      <c r="F3" s="70"/>
      <c r="G3" s="70"/>
      <c r="H3" s="70"/>
      <c r="I3" s="70"/>
      <c r="J3" s="70"/>
      <c r="K3" s="70"/>
      <c r="M3" s="112" t="s">
        <v>100</v>
      </c>
    </row>
    <row r="4" spans="3:11" ht="15" customHeight="1">
      <c r="C4" s="71" t="s">
        <v>16</v>
      </c>
      <c r="D4" s="72"/>
      <c r="E4" s="72"/>
      <c r="F4" s="72"/>
      <c r="G4" s="72"/>
      <c r="H4" s="72"/>
      <c r="I4" s="72"/>
      <c r="J4" s="72"/>
      <c r="K4" s="72"/>
    </row>
    <row r="5" spans="3:20" ht="15" customHeight="1">
      <c r="C5" s="22"/>
      <c r="D5" s="23"/>
      <c r="E5" s="23"/>
      <c r="F5" s="23"/>
      <c r="G5" s="23"/>
      <c r="H5" s="27" t="s">
        <v>57</v>
      </c>
      <c r="I5" s="27" t="s">
        <v>58</v>
      </c>
      <c r="J5" s="27" t="s">
        <v>59</v>
      </c>
      <c r="K5" s="27" t="s">
        <v>60</v>
      </c>
      <c r="M5" s="24"/>
      <c r="N5" s="100" t="s">
        <v>57</v>
      </c>
      <c r="O5" s="24"/>
      <c r="P5" s="100" t="s">
        <v>58</v>
      </c>
      <c r="Q5" s="24"/>
      <c r="R5" s="100" t="s">
        <v>59</v>
      </c>
      <c r="S5" s="100" t="s">
        <v>60</v>
      </c>
      <c r="T5" s="24"/>
    </row>
    <row r="6" spans="3:20" ht="12.75" customHeight="1">
      <c r="C6" s="73" t="s">
        <v>0</v>
      </c>
      <c r="D6" s="73" t="s">
        <v>1</v>
      </c>
      <c r="E6" s="73" t="s">
        <v>2</v>
      </c>
      <c r="F6" s="73" t="s">
        <v>3</v>
      </c>
      <c r="G6" s="75"/>
      <c r="H6" s="29" t="s">
        <v>55</v>
      </c>
      <c r="I6" s="29" t="s">
        <v>56</v>
      </c>
      <c r="J6" s="29" t="s">
        <v>61</v>
      </c>
      <c r="K6" s="29" t="s">
        <v>62</v>
      </c>
      <c r="M6" s="24"/>
      <c r="N6" s="24"/>
      <c r="O6" s="24"/>
      <c r="P6" s="24"/>
      <c r="Q6" s="24"/>
      <c r="R6" s="24"/>
      <c r="S6" s="24"/>
      <c r="T6" s="24"/>
    </row>
    <row r="7" spans="3:21" ht="63.75">
      <c r="C7" s="74"/>
      <c r="D7" s="74"/>
      <c r="E7" s="74"/>
      <c r="F7" s="74"/>
      <c r="G7" s="76"/>
      <c r="H7" s="28" t="s">
        <v>4</v>
      </c>
      <c r="I7" s="28" t="s">
        <v>4</v>
      </c>
      <c r="J7" s="28" t="s">
        <v>4</v>
      </c>
      <c r="K7" s="28" t="s">
        <v>4</v>
      </c>
      <c r="M7" s="99" t="s">
        <v>98</v>
      </c>
      <c r="N7" s="99" t="s">
        <v>75</v>
      </c>
      <c r="O7" s="99" t="s">
        <v>76</v>
      </c>
      <c r="P7" s="99" t="s">
        <v>75</v>
      </c>
      <c r="Q7" s="99" t="s">
        <v>76</v>
      </c>
      <c r="R7" s="99" t="s">
        <v>75</v>
      </c>
      <c r="S7" s="99" t="s">
        <v>76</v>
      </c>
      <c r="T7" s="99" t="s">
        <v>75</v>
      </c>
      <c r="U7" s="99" t="s">
        <v>76</v>
      </c>
    </row>
    <row r="8" spans="3:20" ht="15">
      <c r="C8" s="1">
        <v>20</v>
      </c>
      <c r="D8" s="1">
        <v>20</v>
      </c>
      <c r="E8" s="1">
        <v>10</v>
      </c>
      <c r="F8" s="1">
        <v>5</v>
      </c>
      <c r="G8" s="1"/>
      <c r="H8" s="25">
        <v>0.42</v>
      </c>
      <c r="I8" s="25"/>
      <c r="J8" s="25"/>
      <c r="K8" s="25"/>
      <c r="M8" s="24">
        <v>10</v>
      </c>
      <c r="N8" s="24">
        <f>M8*8</f>
        <v>80</v>
      </c>
      <c r="O8" s="24">
        <f>N8*H8</f>
        <v>33.6</v>
      </c>
      <c r="P8" s="24"/>
      <c r="Q8" s="24"/>
      <c r="R8" s="24"/>
      <c r="S8" s="24"/>
      <c r="T8" s="24"/>
    </row>
    <row r="9" spans="3:20" ht="15">
      <c r="C9" s="1">
        <v>30</v>
      </c>
      <c r="D9" s="1">
        <v>27</v>
      </c>
      <c r="E9" s="1">
        <v>13</v>
      </c>
      <c r="F9" s="1">
        <v>8</v>
      </c>
      <c r="G9" s="1"/>
      <c r="H9" s="25">
        <v>0.56</v>
      </c>
      <c r="I9" s="25"/>
      <c r="J9" s="25"/>
      <c r="K9" s="25"/>
      <c r="M9" s="24">
        <v>10</v>
      </c>
      <c r="N9" s="24">
        <f aca="true" t="shared" si="0" ref="N9:N18">M9*8</f>
        <v>80</v>
      </c>
      <c r="O9" s="24">
        <f aca="true" t="shared" si="1" ref="O9:O18">N9*H9</f>
        <v>44.800000000000004</v>
      </c>
      <c r="P9" s="24"/>
      <c r="Q9" s="24"/>
      <c r="R9" s="24"/>
      <c r="S9" s="24"/>
      <c r="T9" s="24"/>
    </row>
    <row r="10" spans="3:20" ht="15">
      <c r="C10" s="1">
        <v>40</v>
      </c>
      <c r="D10" s="1">
        <v>36</v>
      </c>
      <c r="E10" s="1">
        <v>18</v>
      </c>
      <c r="F10" s="1">
        <v>12</v>
      </c>
      <c r="G10" s="1"/>
      <c r="H10" s="25">
        <v>0.84</v>
      </c>
      <c r="I10" s="25"/>
      <c r="J10" s="25"/>
      <c r="K10" s="25"/>
      <c r="M10" s="24">
        <v>10</v>
      </c>
      <c r="N10" s="24">
        <f t="shared" si="0"/>
        <v>80</v>
      </c>
      <c r="O10" s="24">
        <f t="shared" si="1"/>
        <v>67.2</v>
      </c>
      <c r="P10" s="24"/>
      <c r="Q10" s="24"/>
      <c r="R10" s="24"/>
      <c r="S10" s="24"/>
      <c r="T10" s="24"/>
    </row>
    <row r="11" spans="3:20" ht="15">
      <c r="C11" s="1">
        <v>50</v>
      </c>
      <c r="D11" s="1">
        <v>45</v>
      </c>
      <c r="E11" s="1">
        <v>23</v>
      </c>
      <c r="F11" s="1">
        <v>22</v>
      </c>
      <c r="G11" s="1"/>
      <c r="H11" s="25">
        <v>1.4</v>
      </c>
      <c r="I11" s="25"/>
      <c r="J11" s="25"/>
      <c r="K11" s="25"/>
      <c r="M11" s="24">
        <v>10</v>
      </c>
      <c r="N11" s="24">
        <f t="shared" si="0"/>
        <v>80</v>
      </c>
      <c r="O11" s="24">
        <f t="shared" si="1"/>
        <v>112</v>
      </c>
      <c r="P11" s="24"/>
      <c r="Q11" s="24"/>
      <c r="R11" s="24"/>
      <c r="S11" s="24"/>
      <c r="T11" s="24"/>
    </row>
    <row r="12" spans="3:20" ht="15">
      <c r="C12" s="1">
        <v>60</v>
      </c>
      <c r="D12" s="1">
        <v>56</v>
      </c>
      <c r="E12" s="1">
        <v>28</v>
      </c>
      <c r="F12" s="1">
        <v>36</v>
      </c>
      <c r="G12" s="1"/>
      <c r="H12" s="25">
        <v>1.82</v>
      </c>
      <c r="I12" s="25"/>
      <c r="J12" s="25"/>
      <c r="K12" s="25"/>
      <c r="M12" s="24">
        <v>10</v>
      </c>
      <c r="N12" s="24">
        <f t="shared" si="0"/>
        <v>80</v>
      </c>
      <c r="O12" s="24">
        <f t="shared" si="1"/>
        <v>145.6</v>
      </c>
      <c r="P12" s="24"/>
      <c r="Q12" s="24"/>
      <c r="R12" s="24"/>
      <c r="S12" s="24"/>
      <c r="T12" s="24"/>
    </row>
    <row r="13" spans="3:20" ht="15">
      <c r="C13" s="1">
        <v>70</v>
      </c>
      <c r="D13" s="1">
        <v>67</v>
      </c>
      <c r="E13" s="1">
        <v>34</v>
      </c>
      <c r="F13" s="1">
        <v>56</v>
      </c>
      <c r="G13" s="1"/>
      <c r="H13" s="25">
        <v>2.38</v>
      </c>
      <c r="I13" s="25"/>
      <c r="J13" s="25"/>
      <c r="K13" s="25"/>
      <c r="M13" s="24">
        <v>10</v>
      </c>
      <c r="N13" s="24">
        <f t="shared" si="0"/>
        <v>80</v>
      </c>
      <c r="O13" s="24">
        <f t="shared" si="1"/>
        <v>190.39999999999998</v>
      </c>
      <c r="P13" s="24"/>
      <c r="Q13" s="24"/>
      <c r="R13" s="24"/>
      <c r="S13" s="24"/>
      <c r="T13" s="24"/>
    </row>
    <row r="14" spans="3:20" ht="15">
      <c r="C14" s="1">
        <v>80</v>
      </c>
      <c r="D14" s="1">
        <v>80</v>
      </c>
      <c r="E14" s="1">
        <v>41</v>
      </c>
      <c r="F14" s="1">
        <v>81</v>
      </c>
      <c r="G14" s="1"/>
      <c r="H14" s="25">
        <v>3.5</v>
      </c>
      <c r="I14" s="25"/>
      <c r="J14" s="25"/>
      <c r="K14" s="25"/>
      <c r="M14" s="24">
        <v>10</v>
      </c>
      <c r="N14" s="24">
        <f t="shared" si="0"/>
        <v>80</v>
      </c>
      <c r="O14" s="24">
        <f t="shared" si="1"/>
        <v>280</v>
      </c>
      <c r="P14" s="24"/>
      <c r="Q14" s="24"/>
      <c r="R14" s="24"/>
      <c r="S14" s="24"/>
      <c r="T14" s="24"/>
    </row>
    <row r="15" spans="3:20" ht="15">
      <c r="C15" s="1">
        <v>90</v>
      </c>
      <c r="D15" s="1">
        <v>94</v>
      </c>
      <c r="E15" s="1">
        <v>48</v>
      </c>
      <c r="F15" s="1">
        <v>113</v>
      </c>
      <c r="G15" s="1"/>
      <c r="H15" s="25">
        <v>4.2</v>
      </c>
      <c r="I15" s="25"/>
      <c r="J15" s="25"/>
      <c r="K15" s="25"/>
      <c r="M15" s="24">
        <v>1</v>
      </c>
      <c r="N15" s="24">
        <f t="shared" si="0"/>
        <v>8</v>
      </c>
      <c r="O15" s="24">
        <f t="shared" si="1"/>
        <v>33.6</v>
      </c>
      <c r="P15" s="24"/>
      <c r="Q15" s="24"/>
      <c r="R15" s="24"/>
      <c r="S15" s="24"/>
      <c r="T15" s="24"/>
    </row>
    <row r="16" spans="3:20" ht="15">
      <c r="C16" s="4" t="s">
        <v>5</v>
      </c>
      <c r="D16" s="1"/>
      <c r="E16" s="1"/>
      <c r="F16" s="1"/>
      <c r="G16" s="1"/>
      <c r="H16" s="25">
        <v>2.8</v>
      </c>
      <c r="I16" s="25">
        <v>1.8</v>
      </c>
      <c r="J16" s="25"/>
      <c r="K16" s="25"/>
      <c r="M16" s="24">
        <v>3</v>
      </c>
      <c r="N16" s="24">
        <f t="shared" si="0"/>
        <v>24</v>
      </c>
      <c r="O16" s="24">
        <f t="shared" si="1"/>
        <v>67.19999999999999</v>
      </c>
      <c r="P16" s="24">
        <f>M16*6</f>
        <v>18</v>
      </c>
      <c r="Q16" s="24">
        <f>P16*I16</f>
        <v>32.4</v>
      </c>
      <c r="R16" s="24"/>
      <c r="S16" s="24"/>
      <c r="T16" s="24"/>
    </row>
    <row r="17" spans="3:20" ht="15">
      <c r="C17" s="4" t="s">
        <v>6</v>
      </c>
      <c r="D17" s="1"/>
      <c r="E17" s="1"/>
      <c r="F17" s="1"/>
      <c r="G17" s="1"/>
      <c r="H17" s="25">
        <v>2.1</v>
      </c>
      <c r="I17" s="25">
        <v>2.7</v>
      </c>
      <c r="J17" s="25"/>
      <c r="K17" s="25"/>
      <c r="M17" s="24">
        <v>3</v>
      </c>
      <c r="N17" s="24">
        <f t="shared" si="0"/>
        <v>24</v>
      </c>
      <c r="O17" s="24">
        <f t="shared" si="1"/>
        <v>50.400000000000006</v>
      </c>
      <c r="P17" s="24">
        <f aca="true" t="shared" si="2" ref="P17:P22">M17*6</f>
        <v>18</v>
      </c>
      <c r="Q17" s="24">
        <f aca="true" t="shared" si="3" ref="Q17:Q26">P17*I17</f>
        <v>48.6</v>
      </c>
      <c r="R17" s="24"/>
      <c r="S17" s="24"/>
      <c r="T17" s="24"/>
    </row>
    <row r="18" spans="3:20" ht="15">
      <c r="C18" s="4" t="s">
        <v>7</v>
      </c>
      <c r="D18" s="1"/>
      <c r="E18" s="1"/>
      <c r="F18" s="1"/>
      <c r="G18" s="1"/>
      <c r="H18" s="25">
        <v>1.4</v>
      </c>
      <c r="I18" s="25">
        <v>3.6</v>
      </c>
      <c r="J18" s="25"/>
      <c r="K18" s="25"/>
      <c r="M18" s="24">
        <v>3</v>
      </c>
      <c r="N18" s="24">
        <f t="shared" si="0"/>
        <v>24</v>
      </c>
      <c r="O18" s="24">
        <f>N18*H18</f>
        <v>33.599999999999994</v>
      </c>
      <c r="P18" s="24">
        <f t="shared" si="2"/>
        <v>18</v>
      </c>
      <c r="Q18" s="24">
        <f t="shared" si="3"/>
        <v>64.8</v>
      </c>
      <c r="R18" s="24"/>
      <c r="S18" s="24"/>
      <c r="T18" s="24"/>
    </row>
    <row r="19" spans="3:20" ht="15">
      <c r="C19" s="1">
        <v>100</v>
      </c>
      <c r="D19" s="1">
        <v>108</v>
      </c>
      <c r="E19" s="1">
        <v>56</v>
      </c>
      <c r="F19" s="1">
        <v>151</v>
      </c>
      <c r="G19" s="1"/>
      <c r="H19" s="25"/>
      <c r="I19" s="25">
        <v>4.68</v>
      </c>
      <c r="J19" s="25"/>
      <c r="K19" s="25"/>
      <c r="M19" s="24">
        <v>10</v>
      </c>
      <c r="N19" s="24"/>
      <c r="O19" s="101">
        <f>SUM(O8:O18)</f>
        <v>1058.4</v>
      </c>
      <c r="P19" s="24">
        <f t="shared" si="2"/>
        <v>60</v>
      </c>
      <c r="Q19" s="24">
        <f t="shared" si="3"/>
        <v>280.79999999999995</v>
      </c>
      <c r="R19" s="24"/>
      <c r="S19" s="24"/>
      <c r="T19" s="24"/>
    </row>
    <row r="20" spans="3:20" ht="15">
      <c r="C20" s="1">
        <v>110</v>
      </c>
      <c r="D20" s="1">
        <v>124</v>
      </c>
      <c r="E20" s="1">
        <v>65</v>
      </c>
      <c r="F20" s="1">
        <v>197</v>
      </c>
      <c r="G20" s="1"/>
      <c r="H20" s="25"/>
      <c r="I20" s="25">
        <v>5.76</v>
      </c>
      <c r="J20" s="25"/>
      <c r="K20" s="25"/>
      <c r="M20" s="24">
        <v>10</v>
      </c>
      <c r="N20" s="24"/>
      <c r="O20" s="101" t="s">
        <v>106</v>
      </c>
      <c r="P20" s="24">
        <f t="shared" si="2"/>
        <v>60</v>
      </c>
      <c r="Q20" s="24">
        <f t="shared" si="3"/>
        <v>345.59999999999997</v>
      </c>
      <c r="R20" s="24"/>
      <c r="S20" s="24"/>
      <c r="T20" s="24"/>
    </row>
    <row r="21" spans="3:20" ht="15">
      <c r="C21" s="1">
        <v>130</v>
      </c>
      <c r="D21" s="1">
        <v>160</v>
      </c>
      <c r="E21" s="1">
        <v>84</v>
      </c>
      <c r="F21" s="1">
        <v>315</v>
      </c>
      <c r="G21" s="1"/>
      <c r="H21" s="25"/>
      <c r="I21" s="25">
        <v>8.1</v>
      </c>
      <c r="J21" s="25"/>
      <c r="K21" s="25"/>
      <c r="M21" s="24">
        <v>10</v>
      </c>
      <c r="N21" s="24"/>
      <c r="O21" s="101" t="s">
        <v>57</v>
      </c>
      <c r="P21" s="24">
        <f t="shared" si="2"/>
        <v>60</v>
      </c>
      <c r="Q21" s="24">
        <f t="shared" si="3"/>
        <v>486</v>
      </c>
      <c r="R21" s="24"/>
      <c r="S21" s="24"/>
      <c r="T21" s="24"/>
    </row>
    <row r="22" spans="3:20" ht="15">
      <c r="C22" s="1">
        <v>140</v>
      </c>
      <c r="D22" s="1">
        <v>179</v>
      </c>
      <c r="E22" s="1">
        <v>94</v>
      </c>
      <c r="F22" s="1">
        <v>3870</v>
      </c>
      <c r="G22" s="1"/>
      <c r="H22" s="25"/>
      <c r="I22" s="25">
        <v>9.9</v>
      </c>
      <c r="J22" s="25"/>
      <c r="K22" s="25"/>
      <c r="M22" s="24">
        <v>1</v>
      </c>
      <c r="N22" s="24"/>
      <c r="O22" s="24"/>
      <c r="P22" s="24">
        <f t="shared" si="2"/>
        <v>6</v>
      </c>
      <c r="Q22" s="24">
        <f t="shared" si="3"/>
        <v>59.400000000000006</v>
      </c>
      <c r="R22" s="24"/>
      <c r="S22" s="24"/>
      <c r="T22" s="24"/>
    </row>
    <row r="23" spans="3:20" ht="15">
      <c r="C23" s="4" t="s">
        <v>8</v>
      </c>
      <c r="D23" s="1"/>
      <c r="E23" s="1"/>
      <c r="F23" s="1"/>
      <c r="G23" s="1"/>
      <c r="H23" s="25"/>
      <c r="I23" s="25">
        <v>7.2</v>
      </c>
      <c r="J23" s="25">
        <v>2.2</v>
      </c>
      <c r="K23" s="25"/>
      <c r="M23" s="24">
        <v>3</v>
      </c>
      <c r="N23" s="24"/>
      <c r="O23" s="24"/>
      <c r="P23" s="24">
        <f>M23*6</f>
        <v>18</v>
      </c>
      <c r="Q23" s="24">
        <f t="shared" si="3"/>
        <v>129.6</v>
      </c>
      <c r="R23" s="24">
        <f>M23*5</f>
        <v>15</v>
      </c>
      <c r="S23" s="24">
        <f>R23*J23</f>
        <v>33</v>
      </c>
      <c r="T23" s="24"/>
    </row>
    <row r="24" spans="3:20" ht="15">
      <c r="C24" s="4" t="s">
        <v>9</v>
      </c>
      <c r="D24" s="1"/>
      <c r="E24" s="1"/>
      <c r="F24" s="1"/>
      <c r="G24" s="1"/>
      <c r="H24" s="25"/>
      <c r="I24" s="25">
        <v>4.5</v>
      </c>
      <c r="J24" s="25">
        <v>5.5</v>
      </c>
      <c r="K24" s="25"/>
      <c r="M24" s="24">
        <v>3</v>
      </c>
      <c r="N24" s="24"/>
      <c r="O24" s="24"/>
      <c r="P24" s="24">
        <f>M24*6</f>
        <v>18</v>
      </c>
      <c r="Q24" s="24">
        <f t="shared" si="3"/>
        <v>81</v>
      </c>
      <c r="R24" s="24">
        <f>M24*5</f>
        <v>15</v>
      </c>
      <c r="S24" s="24">
        <f>R24*J24</f>
        <v>82.5</v>
      </c>
      <c r="T24" s="24"/>
    </row>
    <row r="25" spans="3:20" ht="15">
      <c r="C25" s="4" t="s">
        <v>10</v>
      </c>
      <c r="D25" s="1"/>
      <c r="E25" s="1"/>
      <c r="F25" s="1"/>
      <c r="G25" s="1"/>
      <c r="H25" s="25"/>
      <c r="I25" s="25">
        <v>1.8</v>
      </c>
      <c r="J25" s="25">
        <v>8.8</v>
      </c>
      <c r="K25" s="25"/>
      <c r="M25" s="24">
        <v>3</v>
      </c>
      <c r="N25" s="24"/>
      <c r="O25" s="24"/>
      <c r="P25" s="24">
        <f>M25*6</f>
        <v>18</v>
      </c>
      <c r="Q25" s="24">
        <f t="shared" si="3"/>
        <v>32.4</v>
      </c>
      <c r="R25" s="24">
        <f>M25*5</f>
        <v>15</v>
      </c>
      <c r="S25" s="24">
        <f aca="true" t="shared" si="4" ref="S25:S32">R25*J25</f>
        <v>132</v>
      </c>
      <c r="T25" s="24"/>
    </row>
    <row r="26" spans="3:20" ht="15">
      <c r="C26" s="1">
        <v>150</v>
      </c>
      <c r="D26" s="1">
        <v>199</v>
      </c>
      <c r="E26" s="1">
        <v>105</v>
      </c>
      <c r="F26" s="1">
        <v>469</v>
      </c>
      <c r="G26" s="1"/>
      <c r="H26" s="25"/>
      <c r="I26" s="25"/>
      <c r="J26" s="25">
        <v>11</v>
      </c>
      <c r="K26" s="25"/>
      <c r="M26" s="24">
        <v>10</v>
      </c>
      <c r="N26" s="24"/>
      <c r="O26" s="24"/>
      <c r="P26" s="24"/>
      <c r="Q26" s="101">
        <f>SUM(Q16:Q25)</f>
        <v>1560.6</v>
      </c>
      <c r="R26" s="24">
        <f>M26*5</f>
        <v>50</v>
      </c>
      <c r="S26" s="24">
        <f t="shared" si="4"/>
        <v>550</v>
      </c>
      <c r="T26" s="24"/>
    </row>
    <row r="27" spans="3:20" ht="15">
      <c r="C27" s="1">
        <v>160</v>
      </c>
      <c r="D27" s="1">
        <v>221</v>
      </c>
      <c r="E27" s="1">
        <v>117</v>
      </c>
      <c r="F27" s="1">
        <v>562</v>
      </c>
      <c r="G27" s="1"/>
      <c r="H27" s="25"/>
      <c r="I27" s="25"/>
      <c r="J27" s="25">
        <v>12.1</v>
      </c>
      <c r="K27" s="25"/>
      <c r="M27" s="24">
        <v>10</v>
      </c>
      <c r="N27" s="24"/>
      <c r="O27" s="24"/>
      <c r="P27" s="24"/>
      <c r="Q27" s="101" t="s">
        <v>106</v>
      </c>
      <c r="R27" s="24">
        <f>M27*5</f>
        <v>50</v>
      </c>
      <c r="S27" s="24">
        <f t="shared" si="4"/>
        <v>605</v>
      </c>
      <c r="T27" s="24"/>
    </row>
    <row r="28" spans="3:20" ht="15">
      <c r="C28" s="1">
        <v>170</v>
      </c>
      <c r="D28" s="1">
        <v>2430</v>
      </c>
      <c r="E28" s="1">
        <v>129</v>
      </c>
      <c r="F28" s="1">
        <v>6657</v>
      </c>
      <c r="G28" s="1"/>
      <c r="H28" s="25"/>
      <c r="I28" s="25"/>
      <c r="J28" s="25">
        <v>13.2</v>
      </c>
      <c r="K28" s="25"/>
      <c r="M28" s="24">
        <v>1</v>
      </c>
      <c r="N28" s="24"/>
      <c r="O28" s="24"/>
      <c r="P28" s="24"/>
      <c r="Q28" s="101" t="s">
        <v>58</v>
      </c>
      <c r="R28" s="24">
        <f>M28*5</f>
        <v>5</v>
      </c>
      <c r="S28" s="24">
        <f t="shared" si="4"/>
        <v>66</v>
      </c>
      <c r="T28" s="24"/>
    </row>
    <row r="29" spans="3:21" ht="15">
      <c r="C29" s="4" t="s">
        <v>11</v>
      </c>
      <c r="D29" s="1"/>
      <c r="E29" s="1"/>
      <c r="F29" s="1"/>
      <c r="G29" s="1"/>
      <c r="H29" s="25"/>
      <c r="I29" s="25"/>
      <c r="J29" s="25">
        <v>8.8</v>
      </c>
      <c r="K29" s="25">
        <v>5</v>
      </c>
      <c r="M29" s="24">
        <v>3</v>
      </c>
      <c r="N29" s="24"/>
      <c r="O29" s="24"/>
      <c r="P29" s="24"/>
      <c r="R29" s="24">
        <f>M29*5</f>
        <v>15</v>
      </c>
      <c r="S29" s="24">
        <f t="shared" si="4"/>
        <v>132</v>
      </c>
      <c r="T29" s="24">
        <f>M29*4</f>
        <v>12</v>
      </c>
      <c r="U29">
        <f>T29*K29</f>
        <v>60</v>
      </c>
    </row>
    <row r="30" spans="3:21" ht="15">
      <c r="C30" s="4" t="s">
        <v>12</v>
      </c>
      <c r="D30" s="1"/>
      <c r="E30" s="1"/>
      <c r="F30" s="1"/>
      <c r="G30" s="1"/>
      <c r="H30" s="25"/>
      <c r="I30" s="25"/>
      <c r="J30" s="25">
        <v>6.6</v>
      </c>
      <c r="K30" s="25">
        <v>7.5</v>
      </c>
      <c r="M30" s="24">
        <v>3</v>
      </c>
      <c r="N30" s="24"/>
      <c r="O30" s="24"/>
      <c r="P30" s="24"/>
      <c r="Q30" s="24"/>
      <c r="R30" s="24">
        <f>M30*5</f>
        <v>15</v>
      </c>
      <c r="S30" s="24">
        <f t="shared" si="4"/>
        <v>99</v>
      </c>
      <c r="T30" s="24">
        <f aca="true" t="shared" si="5" ref="T30:T38">M30*4</f>
        <v>12</v>
      </c>
      <c r="U30">
        <f aca="true" t="shared" si="6" ref="U30:U38">T30*K30</f>
        <v>90</v>
      </c>
    </row>
    <row r="31" spans="3:21" ht="15">
      <c r="C31" s="4" t="s">
        <v>13</v>
      </c>
      <c r="D31" s="1"/>
      <c r="E31" s="1"/>
      <c r="F31" s="1"/>
      <c r="G31" s="1"/>
      <c r="H31" s="25"/>
      <c r="I31" s="25"/>
      <c r="J31" s="25">
        <v>4.4</v>
      </c>
      <c r="K31" s="25">
        <v>10</v>
      </c>
      <c r="M31" s="24">
        <v>3</v>
      </c>
      <c r="N31" s="24"/>
      <c r="O31" s="24"/>
      <c r="P31" s="24"/>
      <c r="Q31" s="24"/>
      <c r="R31" s="24">
        <f>M31*5</f>
        <v>15</v>
      </c>
      <c r="S31" s="24">
        <f t="shared" si="4"/>
        <v>66</v>
      </c>
      <c r="T31" s="24">
        <f t="shared" si="5"/>
        <v>12</v>
      </c>
      <c r="U31">
        <f t="shared" si="6"/>
        <v>120</v>
      </c>
    </row>
    <row r="32" spans="3:21" ht="15">
      <c r="C32" s="1">
        <v>180</v>
      </c>
      <c r="D32" s="1">
        <v>267</v>
      </c>
      <c r="E32" s="1">
        <v>142</v>
      </c>
      <c r="F32" s="1">
        <v>780</v>
      </c>
      <c r="G32" s="1"/>
      <c r="H32" s="25"/>
      <c r="I32" s="25"/>
      <c r="J32" s="25"/>
      <c r="K32" s="25">
        <v>13.75</v>
      </c>
      <c r="M32" s="24">
        <v>10</v>
      </c>
      <c r="N32" s="24"/>
      <c r="O32" s="24"/>
      <c r="P32" s="24"/>
      <c r="Q32" s="24"/>
      <c r="R32" s="24"/>
      <c r="S32" s="101">
        <f>SUM(S23:S31)</f>
        <v>1765.5</v>
      </c>
      <c r="T32" s="24">
        <f t="shared" si="5"/>
        <v>40</v>
      </c>
      <c r="U32">
        <f t="shared" si="6"/>
        <v>550</v>
      </c>
    </row>
    <row r="33" spans="3:21" ht="45">
      <c r="C33" s="2">
        <v>190</v>
      </c>
      <c r="D33" s="2">
        <v>291</v>
      </c>
      <c r="E33" s="2">
        <v>155</v>
      </c>
      <c r="F33" s="2">
        <v>907</v>
      </c>
      <c r="G33" s="2" t="s">
        <v>78</v>
      </c>
      <c r="H33" s="26"/>
      <c r="I33" s="26"/>
      <c r="J33" s="26"/>
      <c r="K33" s="26">
        <v>15</v>
      </c>
      <c r="M33" s="24">
        <v>10</v>
      </c>
      <c r="N33" s="24"/>
      <c r="O33" s="24"/>
      <c r="P33" s="24"/>
      <c r="Q33" s="24"/>
      <c r="R33" s="24"/>
      <c r="S33" s="101" t="s">
        <v>106</v>
      </c>
      <c r="T33" s="24">
        <f t="shared" si="5"/>
        <v>40</v>
      </c>
      <c r="U33">
        <f t="shared" si="6"/>
        <v>600</v>
      </c>
    </row>
    <row r="34" spans="3:21" ht="15">
      <c r="C34" s="1">
        <v>200</v>
      </c>
      <c r="D34" s="1">
        <v>317</v>
      </c>
      <c r="E34" s="1">
        <v>1692</v>
      </c>
      <c r="F34" s="1">
        <v>1310</v>
      </c>
      <c r="G34" s="1"/>
      <c r="H34" s="25"/>
      <c r="I34" s="25"/>
      <c r="J34" s="25"/>
      <c r="K34" s="25">
        <v>18.75</v>
      </c>
      <c r="M34" s="24">
        <v>10</v>
      </c>
      <c r="N34" s="24"/>
      <c r="O34" s="24"/>
      <c r="P34" s="24"/>
      <c r="Q34" s="24"/>
      <c r="R34" s="24"/>
      <c r="S34" s="101" t="s">
        <v>59</v>
      </c>
      <c r="T34" s="24">
        <f t="shared" si="5"/>
        <v>40</v>
      </c>
      <c r="U34">
        <f t="shared" si="6"/>
        <v>750</v>
      </c>
    </row>
    <row r="35" spans="3:21" ht="15">
      <c r="C35" s="1">
        <v>210</v>
      </c>
      <c r="D35" s="1">
        <v>344</v>
      </c>
      <c r="E35" s="1"/>
      <c r="F35" s="1">
        <v>1800</v>
      </c>
      <c r="G35" s="1"/>
      <c r="H35" s="25"/>
      <c r="I35" s="25"/>
      <c r="J35" s="25"/>
      <c r="K35" s="25">
        <v>25</v>
      </c>
      <c r="M35" s="24">
        <v>10</v>
      </c>
      <c r="N35" s="24"/>
      <c r="O35" s="24"/>
      <c r="P35" s="24"/>
      <c r="Q35" s="24"/>
      <c r="R35" s="24"/>
      <c r="T35" s="24">
        <f t="shared" si="5"/>
        <v>40</v>
      </c>
      <c r="U35">
        <f t="shared" si="6"/>
        <v>1000</v>
      </c>
    </row>
    <row r="36" spans="3:21" ht="15">
      <c r="C36" s="1">
        <v>220</v>
      </c>
      <c r="D36" s="1">
        <v>372</v>
      </c>
      <c r="E36" s="1" t="s">
        <v>14</v>
      </c>
      <c r="F36" s="1">
        <v>2290</v>
      </c>
      <c r="G36" s="1"/>
      <c r="H36" s="25"/>
      <c r="I36" s="25"/>
      <c r="J36" s="25"/>
      <c r="K36" s="25">
        <v>28.75</v>
      </c>
      <c r="M36" s="24">
        <v>10</v>
      </c>
      <c r="N36" s="24"/>
      <c r="O36" s="24"/>
      <c r="P36" s="24"/>
      <c r="Q36" s="24"/>
      <c r="R36" s="24"/>
      <c r="S36" s="24"/>
      <c r="T36" s="24">
        <f t="shared" si="5"/>
        <v>40</v>
      </c>
      <c r="U36">
        <f t="shared" si="6"/>
        <v>1150</v>
      </c>
    </row>
    <row r="37" spans="3:21" ht="15">
      <c r="C37" s="1">
        <v>230</v>
      </c>
      <c r="D37" s="1">
        <v>401</v>
      </c>
      <c r="E37" s="1" t="s">
        <v>15</v>
      </c>
      <c r="F37" s="1">
        <v>2780</v>
      </c>
      <c r="G37" s="1"/>
      <c r="H37" s="25"/>
      <c r="I37" s="25"/>
      <c r="J37" s="25"/>
      <c r="K37" s="25">
        <v>33.75</v>
      </c>
      <c r="M37" s="24">
        <v>10</v>
      </c>
      <c r="N37" s="24"/>
      <c r="O37" s="24"/>
      <c r="P37" s="24"/>
      <c r="Q37" s="24"/>
      <c r="R37" s="24"/>
      <c r="S37" s="24"/>
      <c r="T37" s="24">
        <f t="shared" si="5"/>
        <v>40</v>
      </c>
      <c r="U37">
        <f>T37*K37</f>
        <v>1350</v>
      </c>
    </row>
    <row r="38" spans="3:21" ht="30">
      <c r="C38" s="1">
        <v>240</v>
      </c>
      <c r="D38" s="1">
        <v>431</v>
      </c>
      <c r="E38" s="107"/>
      <c r="F38" s="1">
        <v>3270</v>
      </c>
      <c r="G38" s="1" t="s">
        <v>88</v>
      </c>
      <c r="H38" s="107"/>
      <c r="I38" s="107"/>
      <c r="J38" s="107"/>
      <c r="K38" s="25">
        <v>40</v>
      </c>
      <c r="M38" s="24">
        <v>1</v>
      </c>
      <c r="N38" s="24"/>
      <c r="O38" s="24"/>
      <c r="P38" s="24"/>
      <c r="Q38" s="24"/>
      <c r="R38" s="24"/>
      <c r="S38" s="24"/>
      <c r="T38" s="24">
        <f t="shared" si="5"/>
        <v>4</v>
      </c>
      <c r="U38">
        <f t="shared" si="6"/>
        <v>160</v>
      </c>
    </row>
    <row r="39" spans="13:21" ht="12.75">
      <c r="M39" s="24"/>
      <c r="N39" s="24"/>
      <c r="O39" s="24"/>
      <c r="P39" s="24"/>
      <c r="Q39" s="24"/>
      <c r="R39" s="24"/>
      <c r="S39" s="24"/>
      <c r="T39" s="24"/>
      <c r="U39" s="101">
        <f>SUM(U29:U38)</f>
        <v>5830</v>
      </c>
    </row>
    <row r="40" spans="11:21" ht="12.75">
      <c r="K40" s="114"/>
      <c r="L40" s="114"/>
      <c r="M40" s="115" t="s">
        <v>101</v>
      </c>
      <c r="N40" s="114"/>
      <c r="O40" s="114"/>
      <c r="P40" s="114"/>
      <c r="Q40" s="24"/>
      <c r="R40" s="24"/>
      <c r="S40" s="24"/>
      <c r="T40" s="24"/>
      <c r="U40" s="101" t="s">
        <v>107</v>
      </c>
    </row>
    <row r="41" spans="11:21" ht="12.75">
      <c r="K41" s="114"/>
      <c r="L41" s="114"/>
      <c r="M41" s="115" t="s">
        <v>74</v>
      </c>
      <c r="N41" s="114"/>
      <c r="O41" s="114"/>
      <c r="P41" s="114"/>
      <c r="Q41" s="24"/>
      <c r="R41" s="24"/>
      <c r="S41" s="24"/>
      <c r="T41" s="24"/>
      <c r="U41" s="101" t="s">
        <v>60</v>
      </c>
    </row>
    <row r="42" spans="13:20" ht="12.75">
      <c r="M42" s="24"/>
      <c r="N42" s="24"/>
      <c r="O42" s="24"/>
      <c r="P42" s="24"/>
      <c r="Q42" s="24"/>
      <c r="R42" s="24"/>
      <c r="S42" s="24"/>
      <c r="T42" s="24"/>
    </row>
    <row r="43" spans="13:22" ht="12.75">
      <c r="M43" s="24"/>
      <c r="N43" s="101" t="s">
        <v>79</v>
      </c>
      <c r="O43" s="101">
        <v>140</v>
      </c>
      <c r="P43" s="101" t="s">
        <v>79</v>
      </c>
      <c r="Q43" s="101">
        <v>180</v>
      </c>
      <c r="R43" s="101" t="s">
        <v>79</v>
      </c>
      <c r="S43" s="101">
        <v>220</v>
      </c>
      <c r="T43" s="101"/>
      <c r="U43" s="101"/>
      <c r="V43" s="105" t="s">
        <v>109</v>
      </c>
    </row>
    <row r="44" spans="13:21" ht="12.75">
      <c r="M44" s="24"/>
      <c r="N44" s="101" t="s">
        <v>80</v>
      </c>
      <c r="O44" s="101">
        <f>O19/O43</f>
        <v>7.5600000000000005</v>
      </c>
      <c r="P44" s="101" t="s">
        <v>80</v>
      </c>
      <c r="Q44" s="101">
        <f>Q26/Q43</f>
        <v>8.67</v>
      </c>
      <c r="R44" s="101" t="s">
        <v>80</v>
      </c>
      <c r="S44" s="101">
        <f>S32/S43</f>
        <v>8.025</v>
      </c>
      <c r="T44" s="101"/>
      <c r="U44" s="101"/>
    </row>
    <row r="45" spans="9:21" ht="15">
      <c r="I45" s="108"/>
      <c r="M45" s="24"/>
      <c r="N45" s="101" t="s">
        <v>81</v>
      </c>
      <c r="O45" s="101">
        <v>8</v>
      </c>
      <c r="P45" s="101" t="s">
        <v>81</v>
      </c>
      <c r="Q45" s="101">
        <v>9</v>
      </c>
      <c r="R45" s="101" t="s">
        <v>81</v>
      </c>
      <c r="S45" s="101">
        <v>9</v>
      </c>
      <c r="T45" s="101"/>
      <c r="U45" s="101"/>
    </row>
    <row r="46" spans="9:22" ht="15">
      <c r="I46" s="108"/>
      <c r="L46" s="106"/>
      <c r="M46" s="106"/>
      <c r="N46" s="101" t="s">
        <v>82</v>
      </c>
      <c r="O46" s="101">
        <v>12</v>
      </c>
      <c r="P46" s="101" t="s">
        <v>82</v>
      </c>
      <c r="Q46" s="101">
        <v>12</v>
      </c>
      <c r="R46" s="101" t="s">
        <v>82</v>
      </c>
      <c r="S46" s="101">
        <v>12</v>
      </c>
      <c r="T46" s="101" t="s">
        <v>90</v>
      </c>
      <c r="U46" s="101">
        <f>140+39</f>
        <v>179</v>
      </c>
      <c r="V46" s="105" t="s">
        <v>110</v>
      </c>
    </row>
    <row r="47" spans="12:24" ht="12.75">
      <c r="L47" s="106"/>
      <c r="M47" s="106"/>
      <c r="N47" s="103" t="s">
        <v>83</v>
      </c>
      <c r="O47" s="103">
        <f>O45*O46</f>
        <v>96</v>
      </c>
      <c r="P47" s="103" t="s">
        <v>83</v>
      </c>
      <c r="Q47" s="103">
        <f>Q45*Q46</f>
        <v>108</v>
      </c>
      <c r="R47" s="103" t="s">
        <v>83</v>
      </c>
      <c r="S47" s="103">
        <f>S45*S46</f>
        <v>108</v>
      </c>
      <c r="T47" s="103" t="s">
        <v>83</v>
      </c>
      <c r="U47" s="103">
        <f>U46</f>
        <v>179</v>
      </c>
      <c r="W47" s="109" t="s">
        <v>87</v>
      </c>
      <c r="X47" s="110"/>
    </row>
    <row r="48" spans="13:23" ht="12.75">
      <c r="M48" s="24"/>
      <c r="N48" s="106"/>
      <c r="O48" s="24"/>
      <c r="P48" s="24"/>
      <c r="Q48" s="24"/>
      <c r="R48" s="24"/>
      <c r="S48" s="24"/>
      <c r="T48" s="24"/>
      <c r="W48" s="111">
        <f>O47+Q47+S47+U47</f>
        <v>491</v>
      </c>
    </row>
    <row r="49" spans="13:20" ht="12.75">
      <c r="M49" s="24"/>
      <c r="N49" s="106"/>
      <c r="O49" s="24"/>
      <c r="P49" s="24"/>
      <c r="Q49" s="24"/>
      <c r="R49" s="113"/>
      <c r="S49" s="115" t="s">
        <v>86</v>
      </c>
      <c r="T49" s="113"/>
    </row>
    <row r="50" spans="13:23" ht="12.75">
      <c r="M50" s="24"/>
      <c r="N50" s="24"/>
      <c r="O50" s="24"/>
      <c r="P50" s="24"/>
      <c r="Q50" s="24"/>
      <c r="R50" s="113"/>
      <c r="S50" s="115" t="s">
        <v>84</v>
      </c>
      <c r="T50" s="113"/>
      <c r="W50" s="112" t="s">
        <v>112</v>
      </c>
    </row>
    <row r="51" spans="14:23" ht="12.75">
      <c r="N51" s="24"/>
      <c r="O51" s="24"/>
      <c r="P51" s="24"/>
      <c r="Q51" s="24"/>
      <c r="R51" s="113"/>
      <c r="S51" s="115" t="s">
        <v>108</v>
      </c>
      <c r="T51" s="113"/>
      <c r="W51" s="112" t="s">
        <v>111</v>
      </c>
    </row>
  </sheetData>
  <mergeCells count="7">
    <mergeCell ref="E6:E7"/>
    <mergeCell ref="F6:F7"/>
    <mergeCell ref="G6:G7"/>
    <mergeCell ref="C3:K3"/>
    <mergeCell ref="C4:K4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9"/>
  <sheetViews>
    <sheetView workbookViewId="0" topLeftCell="H19">
      <selection activeCell="V48" sqref="V48:V51"/>
    </sheetView>
  </sheetViews>
  <sheetFormatPr defaultColWidth="9.140625" defaultRowHeight="12.75"/>
  <cols>
    <col min="3" max="3" width="11.140625" style="0" customWidth="1"/>
    <col min="6" max="6" width="10.140625" style="0" customWidth="1"/>
    <col min="8" max="11" width="15.7109375" style="24" customWidth="1"/>
    <col min="12" max="12" width="3.140625" style="0" customWidth="1"/>
    <col min="22" max="22" width="2.57421875" style="0" customWidth="1"/>
    <col min="23" max="23" width="17.28125" style="0" customWidth="1"/>
  </cols>
  <sheetData>
    <row r="2" spans="2:13" ht="23.25">
      <c r="B2" s="5" t="s">
        <v>26</v>
      </c>
      <c r="C2" s="6"/>
      <c r="D2" s="7"/>
      <c r="E2" s="8"/>
      <c r="M2" s="112" t="s">
        <v>99</v>
      </c>
    </row>
    <row r="3" spans="3:13" ht="12.75">
      <c r="C3" s="77"/>
      <c r="D3" s="77"/>
      <c r="E3" s="77"/>
      <c r="F3" s="77"/>
      <c r="G3" s="77"/>
      <c r="H3" s="77"/>
      <c r="I3" s="77"/>
      <c r="J3" s="77"/>
      <c r="K3" s="77"/>
      <c r="M3" s="112" t="s">
        <v>100</v>
      </c>
    </row>
    <row r="4" spans="3:11" ht="15" customHeight="1">
      <c r="C4" s="78" t="s">
        <v>16</v>
      </c>
      <c r="D4" s="79"/>
      <c r="E4" s="79"/>
      <c r="F4" s="79"/>
      <c r="G4" s="79"/>
      <c r="H4" s="79"/>
      <c r="I4" s="79"/>
      <c r="J4" s="79"/>
      <c r="K4" s="79"/>
    </row>
    <row r="5" spans="3:20" ht="15" customHeight="1">
      <c r="C5" s="30"/>
      <c r="D5" s="31"/>
      <c r="E5" s="31"/>
      <c r="F5" s="31"/>
      <c r="G5" s="31"/>
      <c r="H5" s="33" t="s">
        <v>57</v>
      </c>
      <c r="I5" s="33" t="s">
        <v>58</v>
      </c>
      <c r="J5" s="33" t="s">
        <v>59</v>
      </c>
      <c r="K5" s="33" t="s">
        <v>60</v>
      </c>
      <c r="M5" s="24"/>
      <c r="N5" s="100" t="s">
        <v>57</v>
      </c>
      <c r="O5" s="24"/>
      <c r="P5" s="100" t="s">
        <v>58</v>
      </c>
      <c r="Q5" s="24"/>
      <c r="R5" s="100" t="s">
        <v>59</v>
      </c>
      <c r="S5" s="100" t="s">
        <v>60</v>
      </c>
      <c r="T5" s="24"/>
    </row>
    <row r="6" spans="3:20" ht="12.75" customHeight="1">
      <c r="C6" s="80" t="s">
        <v>0</v>
      </c>
      <c r="D6" s="80" t="s">
        <v>1</v>
      </c>
      <c r="E6" s="80" t="s">
        <v>2</v>
      </c>
      <c r="F6" s="80" t="s">
        <v>3</v>
      </c>
      <c r="G6" s="82"/>
      <c r="H6" s="29" t="s">
        <v>55</v>
      </c>
      <c r="I6" s="29" t="s">
        <v>56</v>
      </c>
      <c r="J6" s="29" t="s">
        <v>61</v>
      </c>
      <c r="K6" s="29" t="s">
        <v>62</v>
      </c>
      <c r="M6" s="24"/>
      <c r="N6" s="24"/>
      <c r="O6" s="24"/>
      <c r="P6" s="24"/>
      <c r="Q6" s="24"/>
      <c r="R6" s="24"/>
      <c r="S6" s="24"/>
      <c r="T6" s="24"/>
    </row>
    <row r="7" spans="3:21" ht="63.75">
      <c r="C7" s="81"/>
      <c r="D7" s="81"/>
      <c r="E7" s="81"/>
      <c r="F7" s="81"/>
      <c r="G7" s="83"/>
      <c r="H7" s="32" t="s">
        <v>4</v>
      </c>
      <c r="I7" s="32" t="s">
        <v>4</v>
      </c>
      <c r="J7" s="32" t="s">
        <v>4</v>
      </c>
      <c r="K7" s="32" t="s">
        <v>4</v>
      </c>
      <c r="M7" s="99" t="s">
        <v>98</v>
      </c>
      <c r="N7" s="99" t="s">
        <v>75</v>
      </c>
      <c r="O7" s="99" t="s">
        <v>76</v>
      </c>
      <c r="P7" s="99" t="s">
        <v>75</v>
      </c>
      <c r="Q7" s="99" t="s">
        <v>76</v>
      </c>
      <c r="R7" s="99" t="s">
        <v>75</v>
      </c>
      <c r="S7" s="99" t="s">
        <v>76</v>
      </c>
      <c r="T7" s="99" t="s">
        <v>75</v>
      </c>
      <c r="U7" s="99" t="s">
        <v>76</v>
      </c>
    </row>
    <row r="8" spans="3:20" ht="15">
      <c r="C8" s="1">
        <v>20</v>
      </c>
      <c r="D8" s="1">
        <v>34</v>
      </c>
      <c r="E8" s="1">
        <v>14</v>
      </c>
      <c r="F8" s="1">
        <v>13</v>
      </c>
      <c r="G8" s="1"/>
      <c r="H8" s="25">
        <v>0.84</v>
      </c>
      <c r="I8" s="25"/>
      <c r="J8" s="25"/>
      <c r="K8" s="25"/>
      <c r="M8" s="24">
        <v>20</v>
      </c>
      <c r="N8" s="24">
        <f>M8*8</f>
        <v>160</v>
      </c>
      <c r="O8" s="24">
        <f>N8*H8</f>
        <v>134.4</v>
      </c>
      <c r="P8" s="24"/>
      <c r="Q8" s="24"/>
      <c r="R8" s="24"/>
      <c r="S8" s="24"/>
      <c r="T8" s="24"/>
    </row>
    <row r="9" spans="3:20" ht="15">
      <c r="C9" s="1">
        <v>40</v>
      </c>
      <c r="D9" s="1">
        <v>49</v>
      </c>
      <c r="E9" s="1">
        <v>23</v>
      </c>
      <c r="F9" s="1">
        <v>54</v>
      </c>
      <c r="G9" s="1"/>
      <c r="H9" s="25">
        <v>2.38</v>
      </c>
      <c r="I9" s="25"/>
      <c r="J9" s="25"/>
      <c r="K9" s="25"/>
      <c r="M9" s="24">
        <v>20</v>
      </c>
      <c r="N9" s="24">
        <f aca="true" t="shared" si="0" ref="N9:N18">M9*8</f>
        <v>160</v>
      </c>
      <c r="O9" s="24">
        <f aca="true" t="shared" si="1" ref="O9:O18">N9*H9</f>
        <v>380.79999999999995</v>
      </c>
      <c r="P9" s="24"/>
      <c r="Q9" s="24"/>
      <c r="R9" s="24"/>
      <c r="S9" s="24"/>
      <c r="T9" s="24"/>
    </row>
    <row r="10" spans="3:20" ht="15">
      <c r="C10" s="1">
        <v>60</v>
      </c>
      <c r="D10" s="1">
        <v>67</v>
      </c>
      <c r="E10" s="1">
        <v>33</v>
      </c>
      <c r="F10" s="1">
        <v>125</v>
      </c>
      <c r="G10" s="1"/>
      <c r="H10" s="25">
        <v>4.9</v>
      </c>
      <c r="I10" s="25"/>
      <c r="J10" s="25"/>
      <c r="K10" s="25"/>
      <c r="M10" s="24">
        <v>20</v>
      </c>
      <c r="N10" s="24">
        <f t="shared" si="0"/>
        <v>160</v>
      </c>
      <c r="O10" s="24">
        <f t="shared" si="1"/>
        <v>784</v>
      </c>
      <c r="P10" s="24"/>
      <c r="Q10" s="24"/>
      <c r="R10" s="24"/>
      <c r="S10" s="24"/>
      <c r="T10" s="24"/>
    </row>
    <row r="11" spans="3:20" ht="15">
      <c r="C11" s="1">
        <v>80</v>
      </c>
      <c r="D11" s="1">
        <v>88</v>
      </c>
      <c r="E11" s="1">
        <v>46</v>
      </c>
      <c r="F11" s="1">
        <v>228</v>
      </c>
      <c r="G11" s="1"/>
      <c r="H11" s="25">
        <v>7</v>
      </c>
      <c r="I11" s="25"/>
      <c r="J11" s="25"/>
      <c r="K11" s="25"/>
      <c r="M11" s="24">
        <v>10</v>
      </c>
      <c r="N11" s="24">
        <f t="shared" si="0"/>
        <v>80</v>
      </c>
      <c r="O11" s="24">
        <f t="shared" si="1"/>
        <v>560</v>
      </c>
      <c r="P11" s="24"/>
      <c r="Q11" s="24"/>
      <c r="R11" s="24"/>
      <c r="S11" s="24"/>
      <c r="T11" s="24"/>
    </row>
    <row r="12" spans="3:20" ht="15">
      <c r="C12" s="1">
        <v>90</v>
      </c>
      <c r="D12" s="1">
        <v>99</v>
      </c>
      <c r="E12" s="1">
        <v>53</v>
      </c>
      <c r="F12" s="1">
        <v>292</v>
      </c>
      <c r="G12" s="1"/>
      <c r="H12" s="25">
        <v>8.4</v>
      </c>
      <c r="I12" s="25"/>
      <c r="J12" s="25"/>
      <c r="K12" s="25"/>
      <c r="M12" s="24">
        <v>10</v>
      </c>
      <c r="N12" s="24">
        <f t="shared" si="0"/>
        <v>80</v>
      </c>
      <c r="O12" s="24">
        <f t="shared" si="1"/>
        <v>672</v>
      </c>
      <c r="P12" s="24"/>
      <c r="Q12" s="24"/>
      <c r="R12" s="24"/>
      <c r="S12" s="24"/>
      <c r="T12" s="24"/>
    </row>
    <row r="13" spans="3:20" ht="15">
      <c r="C13" s="1">
        <v>100</v>
      </c>
      <c r="D13" s="1">
        <v>111</v>
      </c>
      <c r="E13" s="1">
        <v>61</v>
      </c>
      <c r="F13" s="1">
        <v>363</v>
      </c>
      <c r="G13" s="1"/>
      <c r="H13" s="25">
        <v>9.8</v>
      </c>
      <c r="I13" s="25"/>
      <c r="J13" s="25"/>
      <c r="K13" s="25"/>
      <c r="M13" s="24">
        <v>10</v>
      </c>
      <c r="N13" s="24">
        <f t="shared" si="0"/>
        <v>80</v>
      </c>
      <c r="O13" s="24">
        <f t="shared" si="1"/>
        <v>784</v>
      </c>
      <c r="P13" s="24"/>
      <c r="Q13" s="24"/>
      <c r="R13" s="24"/>
      <c r="S13" s="24"/>
      <c r="T13" s="24"/>
    </row>
    <row r="14" spans="3:20" ht="15">
      <c r="C14" s="1">
        <v>110</v>
      </c>
      <c r="D14" s="1">
        <v>124</v>
      </c>
      <c r="E14" s="1">
        <v>69</v>
      </c>
      <c r="F14" s="1">
        <v>443</v>
      </c>
      <c r="G14" s="1"/>
      <c r="H14" s="25">
        <v>11.2</v>
      </c>
      <c r="I14" s="25"/>
      <c r="J14" s="25"/>
      <c r="K14" s="25"/>
      <c r="M14" s="24">
        <v>10</v>
      </c>
      <c r="N14" s="24">
        <f t="shared" si="0"/>
        <v>80</v>
      </c>
      <c r="O14" s="24">
        <f t="shared" si="1"/>
        <v>896</v>
      </c>
      <c r="P14" s="24"/>
      <c r="Q14" s="24"/>
      <c r="R14" s="24"/>
      <c r="S14" s="24"/>
      <c r="T14" s="24"/>
    </row>
    <row r="15" spans="3:20" ht="15">
      <c r="C15" s="1">
        <v>120</v>
      </c>
      <c r="D15" s="1">
        <v>137</v>
      </c>
      <c r="E15" s="1">
        <v>78</v>
      </c>
      <c r="F15" s="1">
        <v>531</v>
      </c>
      <c r="G15" s="1"/>
      <c r="H15" s="25">
        <v>12.6</v>
      </c>
      <c r="I15" s="25"/>
      <c r="J15" s="25"/>
      <c r="K15" s="25"/>
      <c r="M15" s="24">
        <v>1</v>
      </c>
      <c r="N15" s="24">
        <f t="shared" si="0"/>
        <v>8</v>
      </c>
      <c r="O15" s="24">
        <f t="shared" si="1"/>
        <v>100.8</v>
      </c>
      <c r="P15" s="24"/>
      <c r="Q15" s="24"/>
      <c r="R15" s="24"/>
      <c r="S15" s="24"/>
      <c r="T15" s="24"/>
    </row>
    <row r="16" spans="3:20" ht="15">
      <c r="C16" s="4" t="s">
        <v>17</v>
      </c>
      <c r="D16" s="1"/>
      <c r="E16" s="1"/>
      <c r="F16" s="1"/>
      <c r="G16" s="1"/>
      <c r="H16" s="25">
        <v>8.4</v>
      </c>
      <c r="I16" s="25">
        <v>3.6</v>
      </c>
      <c r="J16" s="25"/>
      <c r="K16" s="25"/>
      <c r="M16" s="24">
        <v>3</v>
      </c>
      <c r="N16" s="24">
        <f t="shared" si="0"/>
        <v>24</v>
      </c>
      <c r="O16" s="24">
        <f t="shared" si="1"/>
        <v>201.60000000000002</v>
      </c>
      <c r="P16" s="24">
        <f>M16*6</f>
        <v>18</v>
      </c>
      <c r="Q16" s="24">
        <f>P16*I16</f>
        <v>64.8</v>
      </c>
      <c r="R16" s="24"/>
      <c r="S16" s="24"/>
      <c r="T16" s="24"/>
    </row>
    <row r="17" spans="3:20" ht="15">
      <c r="C17" s="4" t="s">
        <v>18</v>
      </c>
      <c r="D17" s="1"/>
      <c r="E17" s="1"/>
      <c r="F17" s="1"/>
      <c r="G17" s="1"/>
      <c r="H17" s="25">
        <v>5.6</v>
      </c>
      <c r="I17" s="25">
        <v>7.2</v>
      </c>
      <c r="J17" s="25"/>
      <c r="K17" s="25"/>
      <c r="M17" s="24">
        <v>3</v>
      </c>
      <c r="N17" s="24">
        <f t="shared" si="0"/>
        <v>24</v>
      </c>
      <c r="O17" s="24">
        <f t="shared" si="1"/>
        <v>134.39999999999998</v>
      </c>
      <c r="P17" s="24">
        <f aca="true" t="shared" si="2" ref="P17:P26">M17*6</f>
        <v>18</v>
      </c>
      <c r="Q17" s="24">
        <f aca="true" t="shared" si="3" ref="Q17:Q26">P17*I17</f>
        <v>129.6</v>
      </c>
      <c r="R17" s="24"/>
      <c r="S17" s="24"/>
      <c r="T17" s="24"/>
    </row>
    <row r="18" spans="3:20" ht="15">
      <c r="C18" s="4" t="s">
        <v>19</v>
      </c>
      <c r="D18" s="1"/>
      <c r="E18" s="1"/>
      <c r="F18" s="1"/>
      <c r="G18" s="1"/>
      <c r="H18" s="25">
        <v>2.8</v>
      </c>
      <c r="I18" s="25">
        <v>10.8</v>
      </c>
      <c r="J18" s="25"/>
      <c r="K18" s="25"/>
      <c r="M18" s="24">
        <v>3</v>
      </c>
      <c r="N18" s="24">
        <f t="shared" si="0"/>
        <v>24</v>
      </c>
      <c r="O18" s="24">
        <f>N18*H18</f>
        <v>67.19999999999999</v>
      </c>
      <c r="P18" s="24">
        <f t="shared" si="2"/>
        <v>18</v>
      </c>
      <c r="Q18" s="24">
        <f t="shared" si="3"/>
        <v>194.4</v>
      </c>
      <c r="R18" s="24"/>
      <c r="S18" s="24"/>
      <c r="T18" s="24"/>
    </row>
    <row r="19" spans="3:20" ht="15">
      <c r="C19" s="1">
        <v>130</v>
      </c>
      <c r="D19" s="1">
        <v>152</v>
      </c>
      <c r="E19" s="1">
        <v>87</v>
      </c>
      <c r="F19" s="1">
        <v>627</v>
      </c>
      <c r="G19" s="1"/>
      <c r="H19" s="25"/>
      <c r="I19" s="25">
        <v>13.5</v>
      </c>
      <c r="J19" s="25"/>
      <c r="K19" s="25"/>
      <c r="M19" s="24">
        <v>10</v>
      </c>
      <c r="N19" s="24"/>
      <c r="O19" s="101">
        <f>SUM(O8:O18)</f>
        <v>4715.2</v>
      </c>
      <c r="P19" s="24">
        <f t="shared" si="2"/>
        <v>60</v>
      </c>
      <c r="Q19" s="24">
        <f t="shared" si="3"/>
        <v>810</v>
      </c>
      <c r="R19" s="24"/>
      <c r="S19" s="24"/>
      <c r="T19" s="24"/>
    </row>
    <row r="20" spans="3:20" ht="15">
      <c r="C20" s="1">
        <v>140</v>
      </c>
      <c r="D20" s="1">
        <v>166</v>
      </c>
      <c r="E20" s="1">
        <v>97</v>
      </c>
      <c r="F20" s="1">
        <v>731</v>
      </c>
      <c r="G20" s="1"/>
      <c r="H20" s="25"/>
      <c r="I20" s="25">
        <v>15.3</v>
      </c>
      <c r="J20" s="25"/>
      <c r="K20" s="25"/>
      <c r="M20" s="24">
        <v>10</v>
      </c>
      <c r="N20" s="24"/>
      <c r="O20" s="101" t="s">
        <v>106</v>
      </c>
      <c r="P20" s="24">
        <f t="shared" si="2"/>
        <v>60</v>
      </c>
      <c r="Q20" s="24">
        <f t="shared" si="3"/>
        <v>918</v>
      </c>
      <c r="R20" s="24"/>
      <c r="S20" s="24"/>
      <c r="T20" s="24"/>
    </row>
    <row r="21" spans="3:20" ht="15">
      <c r="C21" s="1">
        <v>150</v>
      </c>
      <c r="D21" s="1">
        <v>182</v>
      </c>
      <c r="E21" s="1">
        <v>108</v>
      </c>
      <c r="F21" s="1">
        <v>844</v>
      </c>
      <c r="G21" s="1"/>
      <c r="H21" s="25"/>
      <c r="I21" s="25">
        <v>17.1</v>
      </c>
      <c r="J21" s="25"/>
      <c r="K21" s="25"/>
      <c r="M21" s="24">
        <v>10</v>
      </c>
      <c r="N21" s="24"/>
      <c r="O21" s="101" t="s">
        <v>57</v>
      </c>
      <c r="P21" s="24">
        <f t="shared" si="2"/>
        <v>60</v>
      </c>
      <c r="Q21" s="24">
        <f t="shared" si="3"/>
        <v>1026</v>
      </c>
      <c r="R21" s="24"/>
      <c r="S21" s="24"/>
      <c r="T21" s="24"/>
    </row>
    <row r="22" spans="3:20" ht="15">
      <c r="C22" s="1">
        <v>160</v>
      </c>
      <c r="D22" s="1">
        <v>198</v>
      </c>
      <c r="E22" s="1">
        <v>118</v>
      </c>
      <c r="F22" s="1">
        <v>965</v>
      </c>
      <c r="G22" s="1"/>
      <c r="H22" s="25"/>
      <c r="I22" s="25">
        <v>18.9</v>
      </c>
      <c r="J22" s="25"/>
      <c r="K22" s="25"/>
      <c r="M22" s="24">
        <v>10</v>
      </c>
      <c r="N22" s="24"/>
      <c r="O22" s="24"/>
      <c r="P22" s="24">
        <f t="shared" si="2"/>
        <v>60</v>
      </c>
      <c r="Q22" s="24">
        <f t="shared" si="3"/>
        <v>1134</v>
      </c>
      <c r="R22" s="24"/>
      <c r="S22" s="24"/>
      <c r="T22" s="24"/>
    </row>
    <row r="23" spans="3:20" ht="15">
      <c r="C23" s="1">
        <v>170</v>
      </c>
      <c r="D23" s="1">
        <v>215</v>
      </c>
      <c r="E23" s="1">
        <v>130</v>
      </c>
      <c r="F23" s="1">
        <v>1095</v>
      </c>
      <c r="G23" s="1"/>
      <c r="H23" s="25"/>
      <c r="I23" s="25">
        <v>20.7</v>
      </c>
      <c r="J23" s="25"/>
      <c r="K23" s="25"/>
      <c r="M23" s="24">
        <v>10</v>
      </c>
      <c r="N23" s="24"/>
      <c r="O23" s="24"/>
      <c r="P23" s="24">
        <f t="shared" si="2"/>
        <v>60</v>
      </c>
      <c r="Q23" s="24">
        <f t="shared" si="3"/>
        <v>1242</v>
      </c>
      <c r="R23" s="24"/>
      <c r="S23" s="24"/>
      <c r="T23" s="24"/>
    </row>
    <row r="24" spans="3:20" ht="15">
      <c r="C24" s="1">
        <v>180</v>
      </c>
      <c r="D24" s="1">
        <v>233</v>
      </c>
      <c r="E24" s="1">
        <v>142</v>
      </c>
      <c r="F24" s="1">
        <v>1233</v>
      </c>
      <c r="G24" s="1"/>
      <c r="H24" s="25"/>
      <c r="I24" s="25">
        <v>22.5</v>
      </c>
      <c r="J24" s="25"/>
      <c r="K24" s="25"/>
      <c r="M24" s="24">
        <v>1</v>
      </c>
      <c r="N24" s="24"/>
      <c r="O24" s="24"/>
      <c r="P24" s="24">
        <f t="shared" si="2"/>
        <v>6</v>
      </c>
      <c r="Q24" s="24">
        <f t="shared" si="3"/>
        <v>135</v>
      </c>
      <c r="R24" s="24"/>
      <c r="S24" s="24"/>
      <c r="T24" s="24"/>
    </row>
    <row r="25" spans="3:20" ht="15">
      <c r="C25" s="4" t="s">
        <v>20</v>
      </c>
      <c r="D25" s="1"/>
      <c r="E25" s="1"/>
      <c r="F25" s="1"/>
      <c r="G25" s="1"/>
      <c r="H25" s="25"/>
      <c r="I25" s="25">
        <v>13.5</v>
      </c>
      <c r="J25" s="25">
        <v>5.5</v>
      </c>
      <c r="K25" s="25"/>
      <c r="M25" s="24">
        <v>3</v>
      </c>
      <c r="N25" s="24"/>
      <c r="O25" s="24"/>
      <c r="P25" s="24">
        <f t="shared" si="2"/>
        <v>18</v>
      </c>
      <c r="Q25" s="24">
        <f t="shared" si="3"/>
        <v>243</v>
      </c>
      <c r="R25" s="24">
        <f>M25*5</f>
        <v>15</v>
      </c>
      <c r="S25" s="24">
        <f>R25*J25</f>
        <v>82.5</v>
      </c>
      <c r="T25" s="24"/>
    </row>
    <row r="26" spans="3:20" ht="15">
      <c r="C26" s="4" t="s">
        <v>21</v>
      </c>
      <c r="D26" s="1"/>
      <c r="E26" s="1"/>
      <c r="F26" s="1"/>
      <c r="G26" s="1"/>
      <c r="H26" s="25"/>
      <c r="I26" s="25">
        <v>9</v>
      </c>
      <c r="J26" s="25">
        <v>11</v>
      </c>
      <c r="K26" s="25"/>
      <c r="M26" s="24">
        <v>3</v>
      </c>
      <c r="N26" s="24"/>
      <c r="O26" s="24"/>
      <c r="P26" s="24">
        <f t="shared" si="2"/>
        <v>18</v>
      </c>
      <c r="Q26" s="24">
        <f t="shared" si="3"/>
        <v>162</v>
      </c>
      <c r="R26" s="24">
        <f aca="true" t="shared" si="4" ref="R25:R32">M26*5</f>
        <v>15</v>
      </c>
      <c r="S26" s="24">
        <f aca="true" t="shared" si="5" ref="S26:S32">R26*J26</f>
        <v>165</v>
      </c>
      <c r="T26" s="24"/>
    </row>
    <row r="27" spans="3:20" ht="15">
      <c r="C27" s="4" t="s">
        <v>22</v>
      </c>
      <c r="D27" s="1"/>
      <c r="E27" s="1"/>
      <c r="F27" s="1"/>
      <c r="G27" s="1"/>
      <c r="H27" s="25"/>
      <c r="I27" s="25">
        <v>4.5</v>
      </c>
      <c r="J27" s="25">
        <v>16.5</v>
      </c>
      <c r="K27" s="25"/>
      <c r="M27" s="24">
        <v>3</v>
      </c>
      <c r="N27" s="24"/>
      <c r="O27" s="24"/>
      <c r="P27" s="24">
        <f>M27*6</f>
        <v>18</v>
      </c>
      <c r="Q27" s="24">
        <f>P27*I27</f>
        <v>81</v>
      </c>
      <c r="R27" s="24">
        <f t="shared" si="4"/>
        <v>15</v>
      </c>
      <c r="S27" s="24">
        <f t="shared" si="5"/>
        <v>247.5</v>
      </c>
      <c r="T27" s="24"/>
    </row>
    <row r="28" spans="3:20" ht="15">
      <c r="C28" s="1">
        <v>190</v>
      </c>
      <c r="D28" s="1">
        <v>251</v>
      </c>
      <c r="E28" s="1">
        <v>154</v>
      </c>
      <c r="F28" s="1">
        <v>1380</v>
      </c>
      <c r="G28" s="1"/>
      <c r="H28" s="25"/>
      <c r="I28" s="25"/>
      <c r="J28" s="25">
        <v>23.1</v>
      </c>
      <c r="K28" s="25"/>
      <c r="M28" s="24">
        <v>10</v>
      </c>
      <c r="N28" s="24"/>
      <c r="O28" s="24"/>
      <c r="P28" s="24"/>
      <c r="Q28" s="101">
        <f>SUM(Q16:Q27)</f>
        <v>6139.8</v>
      </c>
      <c r="R28" s="24">
        <f t="shared" si="4"/>
        <v>50</v>
      </c>
      <c r="S28" s="24">
        <f t="shared" si="5"/>
        <v>1155</v>
      </c>
      <c r="T28" s="24"/>
    </row>
    <row r="29" spans="3:20" ht="15">
      <c r="C29" s="1">
        <v>200</v>
      </c>
      <c r="D29" s="1">
        <v>270</v>
      </c>
      <c r="E29" s="1">
        <v>167</v>
      </c>
      <c r="F29" s="1">
        <v>1535</v>
      </c>
      <c r="G29" s="1"/>
      <c r="H29" s="25"/>
      <c r="I29" s="25"/>
      <c r="J29" s="25">
        <v>25.3</v>
      </c>
      <c r="K29" s="25"/>
      <c r="M29" s="24">
        <v>10</v>
      </c>
      <c r="N29" s="24"/>
      <c r="O29" s="24"/>
      <c r="P29" s="24"/>
      <c r="Q29" s="101" t="s">
        <v>106</v>
      </c>
      <c r="R29" s="24">
        <f t="shared" si="4"/>
        <v>50</v>
      </c>
      <c r="S29" s="24">
        <f t="shared" si="5"/>
        <v>1265</v>
      </c>
      <c r="T29" s="24"/>
    </row>
    <row r="30" spans="3:20" ht="15">
      <c r="C30" s="1">
        <v>210</v>
      </c>
      <c r="D30" s="1">
        <v>290</v>
      </c>
      <c r="E30" s="1">
        <v>180</v>
      </c>
      <c r="F30" s="1">
        <v>1699</v>
      </c>
      <c r="G30" s="1"/>
      <c r="H30" s="25"/>
      <c r="I30" s="25"/>
      <c r="J30" s="25">
        <v>27.5</v>
      </c>
      <c r="K30" s="25"/>
      <c r="M30" s="24">
        <v>1</v>
      </c>
      <c r="N30" s="24"/>
      <c r="O30" s="24"/>
      <c r="P30" s="24"/>
      <c r="Q30" s="101" t="s">
        <v>58</v>
      </c>
      <c r="R30" s="24">
        <f t="shared" si="4"/>
        <v>5</v>
      </c>
      <c r="S30" s="24">
        <f t="shared" si="5"/>
        <v>137.5</v>
      </c>
      <c r="T30" s="24"/>
    </row>
    <row r="31" spans="3:21" ht="15">
      <c r="C31" s="4" t="s">
        <v>23</v>
      </c>
      <c r="D31" s="1"/>
      <c r="E31" s="1"/>
      <c r="F31" s="1"/>
      <c r="G31" s="1"/>
      <c r="H31" s="25"/>
      <c r="I31" s="25"/>
      <c r="J31" s="25">
        <v>16.5</v>
      </c>
      <c r="K31" s="25">
        <v>6.25</v>
      </c>
      <c r="M31" s="24">
        <v>3</v>
      </c>
      <c r="N31" s="24"/>
      <c r="O31" s="24"/>
      <c r="P31" s="24"/>
      <c r="Q31" s="24"/>
      <c r="R31" s="24">
        <f t="shared" si="4"/>
        <v>15</v>
      </c>
      <c r="S31" s="24">
        <f t="shared" si="5"/>
        <v>247.5</v>
      </c>
      <c r="T31" s="24">
        <f>M31*4</f>
        <v>12</v>
      </c>
      <c r="U31">
        <f>T31*K31</f>
        <v>75</v>
      </c>
    </row>
    <row r="32" spans="3:21" ht="15">
      <c r="C32" s="4" t="s">
        <v>24</v>
      </c>
      <c r="D32" s="1"/>
      <c r="E32" s="1"/>
      <c r="F32" s="1"/>
      <c r="G32" s="1"/>
      <c r="H32" s="25"/>
      <c r="I32" s="25"/>
      <c r="J32" s="25">
        <v>11</v>
      </c>
      <c r="K32" s="25">
        <v>12.5</v>
      </c>
      <c r="M32" s="24">
        <v>3</v>
      </c>
      <c r="N32" s="24"/>
      <c r="O32" s="24"/>
      <c r="P32" s="24"/>
      <c r="Q32" s="24"/>
      <c r="R32" s="24">
        <f>M32*5</f>
        <v>15</v>
      </c>
      <c r="S32" s="24">
        <f t="shared" si="5"/>
        <v>165</v>
      </c>
      <c r="T32" s="24">
        <f aca="true" t="shared" si="6" ref="T31:T42">M32*4</f>
        <v>12</v>
      </c>
      <c r="U32">
        <f aca="true" t="shared" si="7" ref="U32:U42">T32*K32</f>
        <v>150</v>
      </c>
    </row>
    <row r="33" spans="3:21" ht="15">
      <c r="C33" s="4" t="s">
        <v>25</v>
      </c>
      <c r="D33" s="1"/>
      <c r="E33" s="1"/>
      <c r="F33" s="1"/>
      <c r="G33" s="1"/>
      <c r="H33" s="25"/>
      <c r="I33" s="25"/>
      <c r="J33" s="25">
        <v>5.5</v>
      </c>
      <c r="K33" s="25">
        <v>18.75</v>
      </c>
      <c r="M33" s="24">
        <v>3</v>
      </c>
      <c r="N33" s="24"/>
      <c r="O33" s="24"/>
      <c r="P33" s="24"/>
      <c r="Q33" s="24"/>
      <c r="R33" s="24">
        <f>M33*5</f>
        <v>15</v>
      </c>
      <c r="S33" s="24">
        <f>R33*J33</f>
        <v>82.5</v>
      </c>
      <c r="T33" s="24">
        <f t="shared" si="6"/>
        <v>12</v>
      </c>
      <c r="U33">
        <f t="shared" si="7"/>
        <v>225</v>
      </c>
    </row>
    <row r="34" spans="3:21" ht="15">
      <c r="C34" s="1">
        <v>220</v>
      </c>
      <c r="D34" s="1">
        <v>310</v>
      </c>
      <c r="E34" s="1">
        <v>194</v>
      </c>
      <c r="F34" s="1">
        <v>1872</v>
      </c>
      <c r="G34" s="1"/>
      <c r="H34" s="25"/>
      <c r="I34" s="25"/>
      <c r="J34" s="25"/>
      <c r="K34" s="25">
        <v>26.25</v>
      </c>
      <c r="M34" s="24">
        <v>10</v>
      </c>
      <c r="N34" s="24"/>
      <c r="O34" s="24"/>
      <c r="P34" s="24"/>
      <c r="Q34" s="24"/>
      <c r="R34" s="24"/>
      <c r="S34" s="101">
        <f>SUM(S25:S33)</f>
        <v>3547.5</v>
      </c>
      <c r="T34" s="24">
        <f t="shared" si="6"/>
        <v>40</v>
      </c>
      <c r="U34">
        <f t="shared" si="7"/>
        <v>1050</v>
      </c>
    </row>
    <row r="35" spans="3:21" ht="15">
      <c r="C35" s="1">
        <v>230</v>
      </c>
      <c r="D35" s="1">
        <v>332</v>
      </c>
      <c r="E35" s="1">
        <v>209</v>
      </c>
      <c r="F35" s="1">
        <v>2053</v>
      </c>
      <c r="G35" s="1"/>
      <c r="H35" s="25"/>
      <c r="I35" s="25"/>
      <c r="J35" s="25"/>
      <c r="K35" s="25">
        <v>27.5</v>
      </c>
      <c r="M35" s="24">
        <v>10</v>
      </c>
      <c r="N35" s="24"/>
      <c r="O35" s="24"/>
      <c r="P35" s="24"/>
      <c r="Q35" s="24"/>
      <c r="R35" s="24"/>
      <c r="S35" s="101" t="s">
        <v>107</v>
      </c>
      <c r="T35" s="24">
        <f t="shared" si="6"/>
        <v>40</v>
      </c>
      <c r="U35">
        <f t="shared" si="7"/>
        <v>1100</v>
      </c>
    </row>
    <row r="36" spans="3:21" ht="15">
      <c r="C36" s="1">
        <v>240</v>
      </c>
      <c r="D36" s="1">
        <v>353</v>
      </c>
      <c r="E36" s="1">
        <v>224</v>
      </c>
      <c r="F36" s="1">
        <v>2243</v>
      </c>
      <c r="G36" s="1"/>
      <c r="H36" s="25"/>
      <c r="I36" s="25"/>
      <c r="J36" s="25"/>
      <c r="K36" s="25">
        <v>28.75</v>
      </c>
      <c r="M36" s="24">
        <v>10</v>
      </c>
      <c r="N36" s="24"/>
      <c r="O36" s="24"/>
      <c r="P36" s="24"/>
      <c r="Q36" s="24"/>
      <c r="R36" s="24"/>
      <c r="S36" s="101" t="s">
        <v>59</v>
      </c>
      <c r="T36" s="24">
        <f t="shared" si="6"/>
        <v>40</v>
      </c>
      <c r="U36">
        <f t="shared" si="7"/>
        <v>1150</v>
      </c>
    </row>
    <row r="37" spans="3:21" ht="45">
      <c r="C37" s="2">
        <v>250</v>
      </c>
      <c r="D37" s="2">
        <v>376</v>
      </c>
      <c r="E37" s="2">
        <v>239</v>
      </c>
      <c r="F37" s="2">
        <v>2341</v>
      </c>
      <c r="G37" s="2" t="s">
        <v>89</v>
      </c>
      <c r="H37" s="26"/>
      <c r="I37" s="26"/>
      <c r="J37" s="26"/>
      <c r="K37" s="26">
        <v>30</v>
      </c>
      <c r="M37" s="24">
        <v>10</v>
      </c>
      <c r="N37" s="24"/>
      <c r="O37" s="24"/>
      <c r="P37" s="24"/>
      <c r="Q37" s="24"/>
      <c r="R37" s="24"/>
      <c r="S37" s="24"/>
      <c r="T37" s="24">
        <f t="shared" si="6"/>
        <v>40</v>
      </c>
      <c r="U37">
        <f t="shared" si="7"/>
        <v>1200</v>
      </c>
    </row>
    <row r="38" spans="3:21" ht="15">
      <c r="C38" s="1">
        <v>260</v>
      </c>
      <c r="D38" s="1">
        <v>423</v>
      </c>
      <c r="E38" s="1"/>
      <c r="F38" s="1">
        <v>2770</v>
      </c>
      <c r="G38" s="1"/>
      <c r="H38" s="25"/>
      <c r="I38" s="25"/>
      <c r="J38" s="25"/>
      <c r="K38" s="25">
        <v>33.75</v>
      </c>
      <c r="M38" s="24">
        <v>10</v>
      </c>
      <c r="N38" s="24"/>
      <c r="O38" s="24"/>
      <c r="P38" s="24"/>
      <c r="Q38" s="24"/>
      <c r="R38" s="24"/>
      <c r="S38" s="24"/>
      <c r="T38" s="24">
        <f>M38*4</f>
        <v>40</v>
      </c>
      <c r="U38">
        <f t="shared" si="7"/>
        <v>1350</v>
      </c>
    </row>
    <row r="39" spans="3:21" ht="15">
      <c r="C39" s="1">
        <v>270</v>
      </c>
      <c r="D39" s="1">
        <v>448</v>
      </c>
      <c r="E39" s="1" t="s">
        <v>14</v>
      </c>
      <c r="F39" s="1">
        <v>3340</v>
      </c>
      <c r="G39" s="1"/>
      <c r="H39" s="25"/>
      <c r="I39" s="25"/>
      <c r="J39" s="25"/>
      <c r="K39" s="25">
        <v>40</v>
      </c>
      <c r="M39" s="24">
        <v>10</v>
      </c>
      <c r="N39" s="24"/>
      <c r="O39" s="24"/>
      <c r="P39" s="24"/>
      <c r="Q39" s="24"/>
      <c r="R39" s="24"/>
      <c r="S39" s="24"/>
      <c r="T39" s="24">
        <f>M39*4</f>
        <v>40</v>
      </c>
      <c r="U39">
        <f t="shared" si="7"/>
        <v>1600</v>
      </c>
    </row>
    <row r="40" spans="3:21" ht="15">
      <c r="C40" s="1">
        <v>290</v>
      </c>
      <c r="D40" s="1">
        <v>473</v>
      </c>
      <c r="E40" s="1" t="s">
        <v>15</v>
      </c>
      <c r="F40" s="1">
        <v>3910</v>
      </c>
      <c r="G40" s="1"/>
      <c r="H40" s="25"/>
      <c r="I40" s="25"/>
      <c r="J40" s="25"/>
      <c r="K40" s="25">
        <v>45</v>
      </c>
      <c r="M40" s="24">
        <v>10</v>
      </c>
      <c r="N40" s="24"/>
      <c r="O40" s="24"/>
      <c r="P40" s="24"/>
      <c r="Q40" s="24"/>
      <c r="R40" s="24"/>
      <c r="S40" s="24"/>
      <c r="T40" s="24">
        <f>M40*4</f>
        <v>40</v>
      </c>
      <c r="U40">
        <f t="shared" si="7"/>
        <v>1800</v>
      </c>
    </row>
    <row r="41" spans="3:21" ht="15">
      <c r="C41" s="1">
        <v>300</v>
      </c>
      <c r="D41" s="1">
        <v>499</v>
      </c>
      <c r="E41" s="1"/>
      <c r="F41" s="1">
        <v>5050</v>
      </c>
      <c r="G41" s="1"/>
      <c r="H41" s="25"/>
      <c r="I41" s="25"/>
      <c r="J41" s="25"/>
      <c r="K41" s="25">
        <v>55</v>
      </c>
      <c r="M41" s="24">
        <v>10</v>
      </c>
      <c r="N41" s="24"/>
      <c r="O41" s="24"/>
      <c r="P41" s="24"/>
      <c r="Q41" s="24"/>
      <c r="R41" s="24"/>
      <c r="S41" s="24"/>
      <c r="T41" s="24">
        <f t="shared" si="6"/>
        <v>40</v>
      </c>
      <c r="U41">
        <f t="shared" si="7"/>
        <v>2200</v>
      </c>
    </row>
    <row r="42" spans="3:21" ht="30">
      <c r="C42" s="1">
        <v>310</v>
      </c>
      <c r="D42" s="1">
        <v>526</v>
      </c>
      <c r="E42" s="1"/>
      <c r="F42" s="1">
        <v>5620</v>
      </c>
      <c r="G42" s="1" t="s">
        <v>77</v>
      </c>
      <c r="H42" s="25"/>
      <c r="I42" s="25"/>
      <c r="J42" s="25"/>
      <c r="K42" s="25">
        <v>58.75</v>
      </c>
      <c r="M42" s="24">
        <v>1</v>
      </c>
      <c r="N42" s="106"/>
      <c r="O42" s="106"/>
      <c r="P42" s="106"/>
      <c r="Q42" s="24"/>
      <c r="R42" s="24"/>
      <c r="S42" s="24"/>
      <c r="T42" s="24">
        <f t="shared" si="6"/>
        <v>4</v>
      </c>
      <c r="U42">
        <f t="shared" si="7"/>
        <v>235</v>
      </c>
    </row>
    <row r="43" spans="16:21" ht="12.75">
      <c r="P43" s="106"/>
      <c r="Q43" s="24"/>
      <c r="R43" s="24"/>
      <c r="S43" s="24"/>
      <c r="T43" s="24"/>
      <c r="U43" s="101">
        <f>SUM(U31:U42)</f>
        <v>12135</v>
      </c>
    </row>
    <row r="44" spans="9:21" ht="12.75">
      <c r="I44" s="113"/>
      <c r="J44" s="113"/>
      <c r="K44" s="115" t="s">
        <v>102</v>
      </c>
      <c r="L44" s="114"/>
      <c r="M44" s="113"/>
      <c r="N44" s="113"/>
      <c r="O44" s="113"/>
      <c r="P44" s="24"/>
      <c r="Q44" s="24"/>
      <c r="R44" s="24"/>
      <c r="S44" s="24"/>
      <c r="T44" s="24"/>
      <c r="U44" s="101" t="s">
        <v>106</v>
      </c>
    </row>
    <row r="45" spans="9:21" ht="12.75">
      <c r="I45" s="113"/>
      <c r="J45" s="113"/>
      <c r="K45" s="113"/>
      <c r="L45" s="114"/>
      <c r="M45" s="115" t="s">
        <v>74</v>
      </c>
      <c r="N45" s="115"/>
      <c r="O45" s="115"/>
      <c r="U45" s="101" t="s">
        <v>60</v>
      </c>
    </row>
    <row r="46" ht="12.75">
      <c r="M46" s="24"/>
    </row>
    <row r="47" ht="12.75">
      <c r="M47" s="24"/>
    </row>
    <row r="48" spans="13:22" ht="12.75">
      <c r="M48" s="24"/>
      <c r="N48" s="101" t="s">
        <v>79</v>
      </c>
      <c r="O48" s="101">
        <v>140</v>
      </c>
      <c r="P48" s="101" t="s">
        <v>79</v>
      </c>
      <c r="Q48" s="101">
        <v>180</v>
      </c>
      <c r="R48" s="101" t="s">
        <v>79</v>
      </c>
      <c r="S48" s="101">
        <v>220</v>
      </c>
      <c r="T48" s="101"/>
      <c r="U48" s="101"/>
      <c r="V48" s="105" t="s">
        <v>91</v>
      </c>
    </row>
    <row r="49" spans="13:21" ht="12.75">
      <c r="M49" s="24"/>
      <c r="N49" s="101" t="s">
        <v>80</v>
      </c>
      <c r="O49" s="101">
        <f>O19/O48</f>
        <v>33.68</v>
      </c>
      <c r="P49" s="101" t="s">
        <v>80</v>
      </c>
      <c r="Q49" s="101">
        <f>Q28/Q48</f>
        <v>34.11</v>
      </c>
      <c r="R49" s="101" t="s">
        <v>80</v>
      </c>
      <c r="S49" s="101">
        <f>S34/S48</f>
        <v>16.125</v>
      </c>
      <c r="T49" s="101"/>
      <c r="U49" s="101"/>
    </row>
    <row r="50" spans="13:21" ht="12.75">
      <c r="M50" s="24"/>
      <c r="N50" s="101" t="s">
        <v>81</v>
      </c>
      <c r="O50" s="101">
        <v>34</v>
      </c>
      <c r="P50" s="101" t="s">
        <v>81</v>
      </c>
      <c r="Q50" s="101">
        <v>35</v>
      </c>
      <c r="R50" s="101" t="s">
        <v>81</v>
      </c>
      <c r="S50" s="101">
        <v>17</v>
      </c>
      <c r="T50" s="101"/>
      <c r="U50" s="101"/>
    </row>
    <row r="51" spans="13:22" ht="12.75">
      <c r="M51" s="24"/>
      <c r="N51" s="101" t="s">
        <v>82</v>
      </c>
      <c r="O51" s="101">
        <v>12</v>
      </c>
      <c r="P51" s="101" t="s">
        <v>82</v>
      </c>
      <c r="Q51" s="101">
        <v>12</v>
      </c>
      <c r="R51" s="101" t="s">
        <v>82</v>
      </c>
      <c r="S51" s="101">
        <v>12</v>
      </c>
      <c r="T51" s="101" t="s">
        <v>90</v>
      </c>
      <c r="U51" s="101">
        <f>250+2*39</f>
        <v>328</v>
      </c>
      <c r="V51" s="105" t="s">
        <v>92</v>
      </c>
    </row>
    <row r="52" spans="13:21" ht="12.75">
      <c r="M52" s="24"/>
      <c r="N52" s="103" t="s">
        <v>83</v>
      </c>
      <c r="O52" s="103">
        <f>O50*O51</f>
        <v>408</v>
      </c>
      <c r="P52" s="103" t="s">
        <v>83</v>
      </c>
      <c r="Q52" s="103">
        <f>Q50*Q51</f>
        <v>420</v>
      </c>
      <c r="R52" s="103" t="s">
        <v>83</v>
      </c>
      <c r="S52" s="103">
        <f>S50*S51</f>
        <v>204</v>
      </c>
      <c r="T52" s="103" t="s">
        <v>83</v>
      </c>
      <c r="U52" s="103">
        <f>U51</f>
        <v>328</v>
      </c>
    </row>
    <row r="53" spans="13:23" ht="12.75">
      <c r="M53" s="24"/>
      <c r="N53" s="24"/>
      <c r="O53" s="24"/>
      <c r="P53" s="24"/>
      <c r="Q53" s="24"/>
      <c r="R53" s="24"/>
      <c r="S53" s="24"/>
      <c r="T53" s="24"/>
      <c r="W53" s="104" t="s">
        <v>87</v>
      </c>
    </row>
    <row r="54" spans="13:23" ht="12.75">
      <c r="M54" s="24"/>
      <c r="N54" s="24"/>
      <c r="O54" s="24"/>
      <c r="P54" s="24"/>
      <c r="Q54" s="24"/>
      <c r="R54" s="106"/>
      <c r="S54" s="24"/>
      <c r="T54" s="24"/>
      <c r="W54" s="111">
        <f>O52+Q52+S52+U52</f>
        <v>1360</v>
      </c>
    </row>
    <row r="55" spans="14:20" ht="12.75">
      <c r="N55" s="24"/>
      <c r="O55" s="24"/>
      <c r="P55" s="24"/>
      <c r="Q55" s="24"/>
      <c r="R55" s="106"/>
      <c r="S55" s="24"/>
      <c r="T55" s="24"/>
    </row>
    <row r="56" spans="14:23" ht="12.75">
      <c r="N56" s="24"/>
      <c r="O56" s="24"/>
      <c r="P56" s="24"/>
      <c r="Q56" s="24"/>
      <c r="R56" s="106"/>
      <c r="S56" s="24"/>
      <c r="T56" s="24"/>
      <c r="W56" s="112" t="s">
        <v>112</v>
      </c>
    </row>
    <row r="57" spans="14:23" ht="12.75">
      <c r="N57" s="24"/>
      <c r="O57" s="24"/>
      <c r="P57" s="24"/>
      <c r="Q57" s="24"/>
      <c r="R57" s="24"/>
      <c r="S57" s="24"/>
      <c r="T57" s="24"/>
      <c r="W57" s="112" t="s">
        <v>111</v>
      </c>
    </row>
    <row r="58" spans="14:20" ht="12.75">
      <c r="N58" s="24"/>
      <c r="O58" s="24"/>
      <c r="P58" s="24"/>
      <c r="Q58" s="24"/>
      <c r="R58" s="106"/>
      <c r="S58" s="24"/>
      <c r="T58" s="24"/>
    </row>
    <row r="59" spans="14:20" ht="12.75">
      <c r="N59" s="24"/>
      <c r="O59" s="24"/>
      <c r="P59" s="24"/>
      <c r="Q59" s="24"/>
      <c r="R59" s="106"/>
      <c r="S59" s="24"/>
      <c r="T59" s="24"/>
    </row>
  </sheetData>
  <mergeCells count="7">
    <mergeCell ref="C4:K4"/>
    <mergeCell ref="C6:C7"/>
    <mergeCell ref="D6:D7"/>
    <mergeCell ref="E6:E7"/>
    <mergeCell ref="F6:F7"/>
    <mergeCell ref="G6:G7"/>
    <mergeCell ref="C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W54"/>
  <sheetViews>
    <sheetView workbookViewId="0" topLeftCell="G19">
      <selection activeCell="W51" sqref="W51"/>
    </sheetView>
  </sheetViews>
  <sheetFormatPr defaultColWidth="9.140625" defaultRowHeight="12.75"/>
  <cols>
    <col min="1" max="1" width="2.421875" style="0" customWidth="1"/>
    <col min="2" max="2" width="2.140625" style="0" customWidth="1"/>
    <col min="3" max="3" width="10.8515625" style="0" customWidth="1"/>
    <col min="6" max="6" width="10.00390625" style="0" customWidth="1"/>
    <col min="8" max="8" width="14.28125" style="24" customWidth="1"/>
    <col min="9" max="9" width="14.421875" style="24" customWidth="1"/>
    <col min="10" max="10" width="14.140625" style="24" customWidth="1"/>
    <col min="11" max="11" width="14.00390625" style="24" customWidth="1"/>
    <col min="12" max="12" width="2.140625" style="0" customWidth="1"/>
    <col min="13" max="20" width="9.140625" style="24" customWidth="1"/>
    <col min="22" max="22" width="3.7109375" style="0" customWidth="1"/>
    <col min="23" max="23" width="14.7109375" style="0" bestFit="1" customWidth="1"/>
  </cols>
  <sheetData>
    <row r="2" spans="2:13" ht="23.25">
      <c r="B2" s="55" t="s">
        <v>28</v>
      </c>
      <c r="C2" s="56"/>
      <c r="D2" s="57"/>
      <c r="E2" s="58"/>
      <c r="F2" s="59"/>
      <c r="M2" s="112" t="s">
        <v>99</v>
      </c>
    </row>
    <row r="3" spans="3:13" ht="15">
      <c r="C3" s="84"/>
      <c r="D3" s="85"/>
      <c r="E3" s="85"/>
      <c r="F3" s="85"/>
      <c r="G3" s="85"/>
      <c r="H3" s="85"/>
      <c r="I3" s="85"/>
      <c r="J3" s="85"/>
      <c r="K3" s="85"/>
      <c r="M3" s="112" t="s">
        <v>100</v>
      </c>
    </row>
    <row r="4" spans="3:11" ht="15" customHeight="1">
      <c r="C4" s="86" t="s">
        <v>16</v>
      </c>
      <c r="D4" s="87"/>
      <c r="E4" s="87"/>
      <c r="F4" s="87"/>
      <c r="G4" s="87"/>
      <c r="H4" s="87"/>
      <c r="I4" s="87"/>
      <c r="J4" s="87"/>
      <c r="K4" s="87"/>
    </row>
    <row r="5" spans="3:19" ht="15" customHeight="1">
      <c r="C5" s="60"/>
      <c r="D5" s="61"/>
      <c r="E5" s="61"/>
      <c r="F5" s="61"/>
      <c r="G5" s="61"/>
      <c r="H5" s="62" t="s">
        <v>57</v>
      </c>
      <c r="I5" s="62" t="s">
        <v>58</v>
      </c>
      <c r="J5" s="62" t="s">
        <v>59</v>
      </c>
      <c r="K5" s="62" t="s">
        <v>60</v>
      </c>
      <c r="N5" s="100" t="s">
        <v>57</v>
      </c>
      <c r="P5" s="100" t="s">
        <v>58</v>
      </c>
      <c r="R5" s="100" t="s">
        <v>59</v>
      </c>
      <c r="S5" s="100" t="s">
        <v>60</v>
      </c>
    </row>
    <row r="6" spans="3:11" ht="12.75" customHeight="1">
      <c r="C6" s="88" t="s">
        <v>0</v>
      </c>
      <c r="D6" s="88" t="s">
        <v>1</v>
      </c>
      <c r="E6" s="88" t="s">
        <v>2</v>
      </c>
      <c r="F6" s="88" t="s">
        <v>3</v>
      </c>
      <c r="G6" s="90"/>
      <c r="H6" s="29" t="s">
        <v>55</v>
      </c>
      <c r="I6" s="29" t="s">
        <v>56</v>
      </c>
      <c r="J6" s="29" t="s">
        <v>61</v>
      </c>
      <c r="K6" s="29" t="s">
        <v>62</v>
      </c>
    </row>
    <row r="7" spans="3:21" ht="63.75">
      <c r="C7" s="89"/>
      <c r="D7" s="89"/>
      <c r="E7" s="89"/>
      <c r="F7" s="89"/>
      <c r="G7" s="91"/>
      <c r="H7" s="63" t="s">
        <v>4</v>
      </c>
      <c r="I7" s="63" t="s">
        <v>4</v>
      </c>
      <c r="J7" s="63" t="s">
        <v>4</v>
      </c>
      <c r="K7" s="63" t="s">
        <v>4</v>
      </c>
      <c r="M7" s="99" t="s">
        <v>98</v>
      </c>
      <c r="N7" s="99" t="s">
        <v>75</v>
      </c>
      <c r="O7" s="99" t="s">
        <v>76</v>
      </c>
      <c r="P7" s="99" t="s">
        <v>75</v>
      </c>
      <c r="Q7" s="99" t="s">
        <v>76</v>
      </c>
      <c r="R7" s="99" t="s">
        <v>75</v>
      </c>
      <c r="S7" s="99" t="s">
        <v>76</v>
      </c>
      <c r="T7" s="99" t="s">
        <v>75</v>
      </c>
      <c r="U7" s="99" t="s">
        <v>76</v>
      </c>
    </row>
    <row r="8" spans="3:15" ht="15">
      <c r="C8" s="1">
        <v>20</v>
      </c>
      <c r="D8" s="1">
        <v>21</v>
      </c>
      <c r="E8" s="1">
        <v>12</v>
      </c>
      <c r="F8" s="1">
        <v>5</v>
      </c>
      <c r="G8" s="1"/>
      <c r="H8" s="25">
        <v>0.42</v>
      </c>
      <c r="I8" s="25"/>
      <c r="J8" s="25"/>
      <c r="K8" s="25"/>
      <c r="M8" s="24">
        <v>10</v>
      </c>
      <c r="N8" s="24">
        <f>M8*8</f>
        <v>80</v>
      </c>
      <c r="O8" s="24">
        <f>N8*H8</f>
        <v>33.6</v>
      </c>
    </row>
    <row r="9" spans="3:15" ht="15">
      <c r="C9" s="1">
        <v>30</v>
      </c>
      <c r="D9" s="1">
        <v>28</v>
      </c>
      <c r="E9" s="1">
        <v>16</v>
      </c>
      <c r="F9" s="1">
        <v>10</v>
      </c>
      <c r="G9" s="1"/>
      <c r="H9" s="25">
        <v>0.7</v>
      </c>
      <c r="I9" s="25"/>
      <c r="J9" s="25"/>
      <c r="K9" s="25"/>
      <c r="M9" s="24">
        <v>10</v>
      </c>
      <c r="N9" s="24">
        <f aca="true" t="shared" si="0" ref="N9:N18">M9*8</f>
        <v>80</v>
      </c>
      <c r="O9" s="24">
        <f aca="true" t="shared" si="1" ref="O9:O18">N9*H9</f>
        <v>56</v>
      </c>
    </row>
    <row r="10" spans="3:15" ht="15">
      <c r="C10" s="1">
        <v>40</v>
      </c>
      <c r="D10" s="1">
        <v>37</v>
      </c>
      <c r="E10" s="1">
        <v>21</v>
      </c>
      <c r="F10" s="1">
        <v>21</v>
      </c>
      <c r="G10" s="1"/>
      <c r="H10" s="25">
        <v>1.12</v>
      </c>
      <c r="I10" s="25"/>
      <c r="J10" s="25"/>
      <c r="K10" s="25"/>
      <c r="M10" s="24">
        <v>10</v>
      </c>
      <c r="N10" s="24">
        <f t="shared" si="0"/>
        <v>80</v>
      </c>
      <c r="O10" s="24">
        <f t="shared" si="1"/>
        <v>89.60000000000001</v>
      </c>
    </row>
    <row r="11" spans="3:15" ht="15">
      <c r="C11" s="1">
        <v>50</v>
      </c>
      <c r="D11" s="1">
        <v>46</v>
      </c>
      <c r="E11" s="1">
        <v>26</v>
      </c>
      <c r="F11" s="1">
        <v>39</v>
      </c>
      <c r="G11" s="1"/>
      <c r="H11" s="25">
        <v>1.82</v>
      </c>
      <c r="I11" s="25"/>
      <c r="J11" s="25"/>
      <c r="K11" s="25"/>
      <c r="M11" s="24">
        <v>10</v>
      </c>
      <c r="N11" s="24">
        <f t="shared" si="0"/>
        <v>80</v>
      </c>
      <c r="O11" s="24">
        <f t="shared" si="1"/>
        <v>145.6</v>
      </c>
    </row>
    <row r="12" spans="3:15" ht="15">
      <c r="C12" s="1">
        <v>60</v>
      </c>
      <c r="D12" s="1">
        <v>57</v>
      </c>
      <c r="E12" s="1">
        <v>33</v>
      </c>
      <c r="F12" s="1">
        <v>64</v>
      </c>
      <c r="G12" s="1"/>
      <c r="H12" s="25">
        <v>2.8</v>
      </c>
      <c r="I12" s="25"/>
      <c r="J12" s="25"/>
      <c r="K12" s="25"/>
      <c r="M12" s="24">
        <v>10</v>
      </c>
      <c r="N12" s="24">
        <f t="shared" si="0"/>
        <v>80</v>
      </c>
      <c r="O12" s="24">
        <f t="shared" si="1"/>
        <v>224</v>
      </c>
    </row>
    <row r="13" spans="3:15" ht="15">
      <c r="C13" s="1">
        <v>70</v>
      </c>
      <c r="D13" s="1">
        <v>69</v>
      </c>
      <c r="E13" s="1">
        <v>40</v>
      </c>
      <c r="F13" s="1">
        <v>96</v>
      </c>
      <c r="G13" s="1"/>
      <c r="H13" s="25">
        <v>3.5</v>
      </c>
      <c r="I13" s="25"/>
      <c r="J13" s="25"/>
      <c r="K13" s="25"/>
      <c r="M13" s="24">
        <v>10</v>
      </c>
      <c r="N13" s="24">
        <f t="shared" si="0"/>
        <v>80</v>
      </c>
      <c r="O13" s="24">
        <f t="shared" si="1"/>
        <v>280</v>
      </c>
    </row>
    <row r="14" spans="3:15" ht="15">
      <c r="C14" s="1">
        <v>80</v>
      </c>
      <c r="D14" s="1">
        <v>82</v>
      </c>
      <c r="E14" s="1">
        <v>47</v>
      </c>
      <c r="F14" s="1">
        <v>138</v>
      </c>
      <c r="G14" s="1"/>
      <c r="H14" s="25">
        <v>4.9</v>
      </c>
      <c r="I14" s="25"/>
      <c r="J14" s="25"/>
      <c r="K14" s="25"/>
      <c r="M14" s="24">
        <v>10</v>
      </c>
      <c r="N14" s="24">
        <f t="shared" si="0"/>
        <v>80</v>
      </c>
      <c r="O14" s="24">
        <f t="shared" si="1"/>
        <v>392</v>
      </c>
    </row>
    <row r="15" spans="3:15" ht="15">
      <c r="C15" s="1">
        <v>90</v>
      </c>
      <c r="D15" s="1">
        <v>96</v>
      </c>
      <c r="E15" s="1">
        <v>56</v>
      </c>
      <c r="F15" s="1">
        <v>189</v>
      </c>
      <c r="G15" s="1"/>
      <c r="H15" s="25">
        <v>6.3</v>
      </c>
      <c r="I15" s="25"/>
      <c r="J15" s="25"/>
      <c r="K15" s="25"/>
      <c r="M15" s="24">
        <v>1</v>
      </c>
      <c r="N15" s="24">
        <f t="shared" si="0"/>
        <v>8</v>
      </c>
      <c r="O15" s="24">
        <f t="shared" si="1"/>
        <v>50.4</v>
      </c>
    </row>
    <row r="16" spans="3:17" ht="15">
      <c r="C16" s="4" t="s">
        <v>5</v>
      </c>
      <c r="D16" s="1"/>
      <c r="E16" s="1"/>
      <c r="F16" s="1"/>
      <c r="G16" s="1"/>
      <c r="H16" s="25">
        <v>4.2</v>
      </c>
      <c r="I16" s="25">
        <v>1.8</v>
      </c>
      <c r="J16" s="25"/>
      <c r="K16" s="25"/>
      <c r="M16" s="24">
        <v>3</v>
      </c>
      <c r="N16" s="24">
        <f t="shared" si="0"/>
        <v>24</v>
      </c>
      <c r="O16" s="24">
        <f t="shared" si="1"/>
        <v>100.80000000000001</v>
      </c>
      <c r="P16" s="24">
        <f>M16*6</f>
        <v>18</v>
      </c>
      <c r="Q16" s="24">
        <f>P16*I16</f>
        <v>32.4</v>
      </c>
    </row>
    <row r="17" spans="3:17" ht="15">
      <c r="C17" s="4" t="s">
        <v>6</v>
      </c>
      <c r="D17" s="1"/>
      <c r="E17" s="1"/>
      <c r="F17" s="1"/>
      <c r="G17" s="1"/>
      <c r="H17" s="25">
        <v>2.8</v>
      </c>
      <c r="I17" s="25">
        <v>3.6</v>
      </c>
      <c r="J17" s="25"/>
      <c r="K17" s="25"/>
      <c r="M17" s="24">
        <v>3</v>
      </c>
      <c r="N17" s="24">
        <f t="shared" si="0"/>
        <v>24</v>
      </c>
      <c r="O17" s="24">
        <f t="shared" si="1"/>
        <v>67.19999999999999</v>
      </c>
      <c r="P17" s="24">
        <f aca="true" t="shared" si="2" ref="P17:P26">M17*6</f>
        <v>18</v>
      </c>
      <c r="Q17" s="24">
        <f aca="true" t="shared" si="3" ref="Q17:Q26">P17*I17</f>
        <v>64.8</v>
      </c>
    </row>
    <row r="18" spans="3:17" ht="15">
      <c r="C18" s="4" t="s">
        <v>7</v>
      </c>
      <c r="D18" s="1"/>
      <c r="E18" s="1"/>
      <c r="F18" s="1"/>
      <c r="G18" s="1"/>
      <c r="H18" s="25">
        <v>1.4</v>
      </c>
      <c r="I18" s="25">
        <v>5.4</v>
      </c>
      <c r="J18" s="25"/>
      <c r="K18" s="25"/>
      <c r="M18" s="24">
        <v>3</v>
      </c>
      <c r="N18" s="24">
        <f t="shared" si="0"/>
        <v>24</v>
      </c>
      <c r="O18" s="24">
        <f t="shared" si="1"/>
        <v>33.599999999999994</v>
      </c>
      <c r="P18" s="24">
        <f t="shared" si="2"/>
        <v>18</v>
      </c>
      <c r="Q18" s="24">
        <f t="shared" si="3"/>
        <v>97.2</v>
      </c>
    </row>
    <row r="19" spans="3:17" ht="15">
      <c r="C19" s="1">
        <v>100</v>
      </c>
      <c r="D19" s="1">
        <v>111</v>
      </c>
      <c r="E19" s="1">
        <v>65</v>
      </c>
      <c r="F19" s="1">
        <v>251</v>
      </c>
      <c r="G19" s="1"/>
      <c r="H19" s="25"/>
      <c r="I19" s="25">
        <v>7.2</v>
      </c>
      <c r="J19" s="25"/>
      <c r="K19" s="25"/>
      <c r="M19" s="24">
        <v>10</v>
      </c>
      <c r="O19" s="101">
        <f>SUM(O8:O18)</f>
        <v>1472.8</v>
      </c>
      <c r="P19" s="24">
        <f t="shared" si="2"/>
        <v>60</v>
      </c>
      <c r="Q19" s="24">
        <f t="shared" si="3"/>
        <v>432</v>
      </c>
    </row>
    <row r="20" spans="3:17" ht="15">
      <c r="C20" s="1">
        <v>110</v>
      </c>
      <c r="D20" s="1">
        <v>128</v>
      </c>
      <c r="E20" s="1">
        <v>74</v>
      </c>
      <c r="F20" s="1">
        <v>325</v>
      </c>
      <c r="G20" s="1"/>
      <c r="H20" s="25"/>
      <c r="I20" s="25">
        <v>8.1</v>
      </c>
      <c r="J20" s="25"/>
      <c r="K20" s="25"/>
      <c r="M20" s="24">
        <v>10</v>
      </c>
      <c r="O20" s="101" t="s">
        <v>106</v>
      </c>
      <c r="P20" s="24">
        <f t="shared" si="2"/>
        <v>60</v>
      </c>
      <c r="Q20" s="24">
        <f t="shared" si="3"/>
        <v>486</v>
      </c>
    </row>
    <row r="21" spans="3:17" ht="15">
      <c r="C21" s="1">
        <v>120</v>
      </c>
      <c r="D21" s="1">
        <v>145</v>
      </c>
      <c r="E21" s="1">
        <v>85</v>
      </c>
      <c r="F21" s="1">
        <v>410</v>
      </c>
      <c r="G21" s="1"/>
      <c r="H21" s="25"/>
      <c r="I21" s="25">
        <v>9.9</v>
      </c>
      <c r="J21" s="25"/>
      <c r="K21" s="25"/>
      <c r="M21" s="24">
        <v>10</v>
      </c>
      <c r="O21" s="101" t="s">
        <v>57</v>
      </c>
      <c r="P21" s="24">
        <f t="shared" si="2"/>
        <v>60</v>
      </c>
      <c r="Q21" s="24">
        <f t="shared" si="3"/>
        <v>594</v>
      </c>
    </row>
    <row r="22" spans="3:17" ht="15">
      <c r="C22" s="1">
        <v>130</v>
      </c>
      <c r="D22" s="1">
        <v>164</v>
      </c>
      <c r="E22" s="1">
        <v>96</v>
      </c>
      <c r="F22" s="1">
        <v>509</v>
      </c>
      <c r="G22" s="1"/>
      <c r="H22" s="25"/>
      <c r="I22" s="25">
        <v>11.7</v>
      </c>
      <c r="J22" s="25"/>
      <c r="K22" s="25"/>
      <c r="M22" s="24">
        <v>10</v>
      </c>
      <c r="P22" s="24">
        <f t="shared" si="2"/>
        <v>60</v>
      </c>
      <c r="Q22" s="24">
        <f t="shared" si="3"/>
        <v>702</v>
      </c>
    </row>
    <row r="23" spans="3:17" ht="15">
      <c r="C23" s="1">
        <v>140</v>
      </c>
      <c r="D23" s="1">
        <v>184</v>
      </c>
      <c r="E23" s="1">
        <v>107</v>
      </c>
      <c r="F23" s="1">
        <v>621</v>
      </c>
      <c r="G23" s="1"/>
      <c r="H23" s="25"/>
      <c r="I23" s="25">
        <v>13.5</v>
      </c>
      <c r="J23" s="25"/>
      <c r="K23" s="25"/>
      <c r="M23" s="24">
        <v>1</v>
      </c>
      <c r="P23" s="24">
        <f t="shared" si="2"/>
        <v>6</v>
      </c>
      <c r="Q23" s="24">
        <f t="shared" si="3"/>
        <v>81</v>
      </c>
    </row>
    <row r="24" spans="3:19" ht="15">
      <c r="C24" s="1" t="s">
        <v>8</v>
      </c>
      <c r="D24" s="1"/>
      <c r="E24" s="1"/>
      <c r="F24" s="1"/>
      <c r="G24" s="1"/>
      <c r="H24" s="25"/>
      <c r="I24" s="25">
        <v>9</v>
      </c>
      <c r="J24" s="25">
        <v>4.4</v>
      </c>
      <c r="K24" s="25"/>
      <c r="M24" s="24">
        <v>3</v>
      </c>
      <c r="P24" s="24">
        <f t="shared" si="2"/>
        <v>18</v>
      </c>
      <c r="Q24" s="24">
        <f t="shared" si="3"/>
        <v>162</v>
      </c>
      <c r="R24" s="24">
        <f>M24*5</f>
        <v>15</v>
      </c>
      <c r="S24" s="24">
        <f>R24*J24</f>
        <v>66</v>
      </c>
    </row>
    <row r="25" spans="3:19" ht="15">
      <c r="C25" s="1" t="s">
        <v>9</v>
      </c>
      <c r="D25" s="1"/>
      <c r="E25" s="1"/>
      <c r="F25" s="1"/>
      <c r="G25" s="1"/>
      <c r="H25" s="25"/>
      <c r="I25" s="25">
        <v>6.3</v>
      </c>
      <c r="J25" s="25">
        <v>7.7</v>
      </c>
      <c r="K25" s="25"/>
      <c r="M25" s="24">
        <v>3</v>
      </c>
      <c r="P25" s="24">
        <f t="shared" si="2"/>
        <v>18</v>
      </c>
      <c r="Q25" s="24">
        <f t="shared" si="3"/>
        <v>113.39999999999999</v>
      </c>
      <c r="R25" s="24">
        <f aca="true" t="shared" si="4" ref="R25:R32">M25*5</f>
        <v>15</v>
      </c>
      <c r="S25" s="24">
        <f aca="true" t="shared" si="5" ref="S25:S32">R25*J25</f>
        <v>115.5</v>
      </c>
    </row>
    <row r="26" spans="3:19" ht="15">
      <c r="C26" s="1" t="s">
        <v>10</v>
      </c>
      <c r="D26" s="1"/>
      <c r="E26" s="1"/>
      <c r="F26" s="1"/>
      <c r="G26" s="1"/>
      <c r="H26" s="25"/>
      <c r="I26" s="25">
        <v>3.6</v>
      </c>
      <c r="J26" s="25">
        <v>11</v>
      </c>
      <c r="K26" s="25"/>
      <c r="M26" s="24">
        <v>3</v>
      </c>
      <c r="P26" s="24">
        <f t="shared" si="2"/>
        <v>18</v>
      </c>
      <c r="Q26" s="24">
        <f t="shared" si="3"/>
        <v>64.8</v>
      </c>
      <c r="R26" s="24">
        <f t="shared" si="4"/>
        <v>15</v>
      </c>
      <c r="S26" s="24">
        <f t="shared" si="5"/>
        <v>165</v>
      </c>
    </row>
    <row r="27" spans="3:19" ht="15">
      <c r="C27" s="1">
        <v>150</v>
      </c>
      <c r="D27" s="1">
        <v>205</v>
      </c>
      <c r="E27" s="1">
        <v>120</v>
      </c>
      <c r="F27" s="1">
        <v>745</v>
      </c>
      <c r="G27" s="1"/>
      <c r="H27" s="25"/>
      <c r="I27" s="25"/>
      <c r="J27" s="25">
        <v>15.4</v>
      </c>
      <c r="K27" s="25"/>
      <c r="M27" s="24">
        <v>10</v>
      </c>
      <c r="Q27" s="101">
        <f>SUM(Q16:Q26)</f>
        <v>2829.6000000000004</v>
      </c>
      <c r="R27" s="24">
        <f t="shared" si="4"/>
        <v>50</v>
      </c>
      <c r="S27" s="24">
        <f t="shared" si="5"/>
        <v>770</v>
      </c>
    </row>
    <row r="28" spans="3:19" ht="15">
      <c r="C28" s="1">
        <v>160</v>
      </c>
      <c r="D28" s="1">
        <v>227</v>
      </c>
      <c r="E28" s="1">
        <v>133</v>
      </c>
      <c r="F28" s="1">
        <v>889</v>
      </c>
      <c r="G28" s="1"/>
      <c r="H28" s="25"/>
      <c r="I28" s="25"/>
      <c r="J28" s="25">
        <v>16.5</v>
      </c>
      <c r="K28" s="25"/>
      <c r="M28" s="24">
        <v>10</v>
      </c>
      <c r="Q28" s="101" t="s">
        <v>106</v>
      </c>
      <c r="R28" s="24">
        <f t="shared" si="4"/>
        <v>50</v>
      </c>
      <c r="S28" s="24">
        <f t="shared" si="5"/>
        <v>825</v>
      </c>
    </row>
    <row r="29" spans="3:19" ht="15">
      <c r="C29" s="1">
        <v>170</v>
      </c>
      <c r="D29" s="1">
        <v>250</v>
      </c>
      <c r="E29" s="1">
        <v>147</v>
      </c>
      <c r="F29" s="1">
        <v>1047</v>
      </c>
      <c r="G29" s="1"/>
      <c r="H29" s="25"/>
      <c r="I29" s="25"/>
      <c r="J29" s="25">
        <v>19.8</v>
      </c>
      <c r="K29" s="25"/>
      <c r="M29" s="24">
        <v>1</v>
      </c>
      <c r="Q29" s="101" t="s">
        <v>58</v>
      </c>
      <c r="R29" s="24">
        <f t="shared" si="4"/>
        <v>5</v>
      </c>
      <c r="S29" s="24">
        <f t="shared" si="5"/>
        <v>99</v>
      </c>
    </row>
    <row r="30" spans="3:21" ht="15">
      <c r="C30" s="4" t="s">
        <v>11</v>
      </c>
      <c r="D30" s="1"/>
      <c r="E30" s="1"/>
      <c r="F30" s="1"/>
      <c r="G30" s="1"/>
      <c r="H30" s="25"/>
      <c r="I30" s="25"/>
      <c r="J30" s="25">
        <v>13.2</v>
      </c>
      <c r="K30" s="25">
        <v>5</v>
      </c>
      <c r="M30" s="24">
        <v>3</v>
      </c>
      <c r="R30" s="24">
        <f t="shared" si="4"/>
        <v>15</v>
      </c>
      <c r="S30" s="24">
        <f t="shared" si="5"/>
        <v>198</v>
      </c>
      <c r="T30" s="24">
        <f>M30*4</f>
        <v>12</v>
      </c>
      <c r="U30">
        <f>T30*K30</f>
        <v>60</v>
      </c>
    </row>
    <row r="31" spans="3:21" ht="15">
      <c r="C31" s="4" t="s">
        <v>12</v>
      </c>
      <c r="D31" s="1"/>
      <c r="E31" s="1"/>
      <c r="F31" s="1"/>
      <c r="G31" s="1"/>
      <c r="H31" s="25"/>
      <c r="I31" s="25"/>
      <c r="J31" s="25">
        <v>8.8</v>
      </c>
      <c r="K31" s="25">
        <v>10</v>
      </c>
      <c r="M31" s="24">
        <v>3</v>
      </c>
      <c r="R31" s="24">
        <f t="shared" si="4"/>
        <v>15</v>
      </c>
      <c r="S31" s="24">
        <f t="shared" si="5"/>
        <v>132</v>
      </c>
      <c r="T31" s="24">
        <f aca="true" t="shared" si="6" ref="T31:T40">M31*4</f>
        <v>12</v>
      </c>
      <c r="U31">
        <f aca="true" t="shared" si="7" ref="U31:U39">T31*K31</f>
        <v>120</v>
      </c>
    </row>
    <row r="32" spans="3:21" ht="15">
      <c r="C32" s="4" t="s">
        <v>13</v>
      </c>
      <c r="D32" s="1"/>
      <c r="E32" s="1"/>
      <c r="F32" s="1"/>
      <c r="G32" s="1"/>
      <c r="H32" s="25"/>
      <c r="I32" s="25"/>
      <c r="J32" s="25">
        <v>4.4</v>
      </c>
      <c r="K32" s="25">
        <v>15</v>
      </c>
      <c r="M32" s="24">
        <v>3</v>
      </c>
      <c r="R32" s="24">
        <f>M32*5</f>
        <v>15</v>
      </c>
      <c r="S32" s="24">
        <f t="shared" si="5"/>
        <v>66</v>
      </c>
      <c r="T32" s="24">
        <f t="shared" si="6"/>
        <v>12</v>
      </c>
      <c r="U32">
        <f t="shared" si="7"/>
        <v>180</v>
      </c>
    </row>
    <row r="33" spans="3:21" ht="15">
      <c r="C33" s="1">
        <v>180</v>
      </c>
      <c r="D33" s="1">
        <v>274</v>
      </c>
      <c r="E33" s="1">
        <v>161</v>
      </c>
      <c r="F33" s="1">
        <v>1221</v>
      </c>
      <c r="G33" s="1"/>
      <c r="H33" s="25"/>
      <c r="I33" s="25"/>
      <c r="J33" s="25"/>
      <c r="K33" s="25">
        <v>18.75</v>
      </c>
      <c r="M33" s="24">
        <v>10</v>
      </c>
      <c r="S33" s="101">
        <f>SUM(S24:S32)</f>
        <v>2436.5</v>
      </c>
      <c r="T33" s="24">
        <f t="shared" si="6"/>
        <v>40</v>
      </c>
      <c r="U33">
        <f t="shared" si="7"/>
        <v>750</v>
      </c>
    </row>
    <row r="34" spans="3:20" ht="45">
      <c r="C34" s="2">
        <v>190</v>
      </c>
      <c r="D34" s="2">
        <v>300</v>
      </c>
      <c r="E34" s="2">
        <v>176</v>
      </c>
      <c r="F34" s="2">
        <v>1412</v>
      </c>
      <c r="G34" s="3" t="s">
        <v>78</v>
      </c>
      <c r="H34" s="26"/>
      <c r="I34" s="26"/>
      <c r="J34" s="26"/>
      <c r="K34" s="26">
        <v>20</v>
      </c>
      <c r="M34" s="24">
        <v>10</v>
      </c>
      <c r="S34" s="101" t="s">
        <v>106</v>
      </c>
      <c r="T34" s="24">
        <f t="shared" si="6"/>
        <v>40</v>
      </c>
    </row>
    <row r="35" spans="3:21" ht="15">
      <c r="C35" s="1">
        <v>200</v>
      </c>
      <c r="D35" s="1">
        <v>326</v>
      </c>
      <c r="E35" s="1">
        <v>192</v>
      </c>
      <c r="F35" s="1">
        <v>1621</v>
      </c>
      <c r="G35" s="1"/>
      <c r="H35" s="25"/>
      <c r="I35" s="25"/>
      <c r="J35" s="25"/>
      <c r="K35" s="25">
        <v>22.5</v>
      </c>
      <c r="M35" s="24">
        <v>10</v>
      </c>
      <c r="S35" s="101" t="s">
        <v>59</v>
      </c>
      <c r="T35" s="24">
        <f t="shared" si="6"/>
        <v>40</v>
      </c>
      <c r="U35">
        <f t="shared" si="7"/>
        <v>900</v>
      </c>
    </row>
    <row r="36" spans="3:21" ht="15">
      <c r="C36" s="1">
        <v>210</v>
      </c>
      <c r="D36" s="1">
        <v>354</v>
      </c>
      <c r="E36" s="1"/>
      <c r="F36" s="1">
        <v>2030</v>
      </c>
      <c r="G36" s="1"/>
      <c r="H36" s="25"/>
      <c r="I36" s="25"/>
      <c r="J36" s="25"/>
      <c r="K36" s="25">
        <v>26.25</v>
      </c>
      <c r="M36" s="24">
        <v>10</v>
      </c>
      <c r="T36" s="24">
        <f t="shared" si="6"/>
        <v>40</v>
      </c>
      <c r="U36">
        <f t="shared" si="7"/>
        <v>1050</v>
      </c>
    </row>
    <row r="37" spans="3:21" ht="15">
      <c r="C37" s="1">
        <v>220</v>
      </c>
      <c r="D37" s="1">
        <v>382</v>
      </c>
      <c r="E37" s="1" t="s">
        <v>14</v>
      </c>
      <c r="F37" s="1">
        <v>2820</v>
      </c>
      <c r="G37" s="1"/>
      <c r="H37" s="25"/>
      <c r="I37" s="25"/>
      <c r="J37" s="25"/>
      <c r="K37" s="25">
        <v>33.75</v>
      </c>
      <c r="M37" s="24">
        <v>10</v>
      </c>
      <c r="T37" s="24">
        <f t="shared" si="6"/>
        <v>40</v>
      </c>
      <c r="U37">
        <f t="shared" si="7"/>
        <v>1350</v>
      </c>
    </row>
    <row r="38" spans="3:21" ht="15">
      <c r="C38" s="1">
        <v>230</v>
      </c>
      <c r="D38" s="1">
        <v>412</v>
      </c>
      <c r="E38" s="1" t="s">
        <v>15</v>
      </c>
      <c r="F38" s="1">
        <v>3610</v>
      </c>
      <c r="G38" s="1"/>
      <c r="H38" s="25"/>
      <c r="I38" s="25"/>
      <c r="J38" s="25"/>
      <c r="K38" s="25">
        <v>41.25</v>
      </c>
      <c r="M38" s="24">
        <v>10</v>
      </c>
      <c r="T38" s="24">
        <f t="shared" si="6"/>
        <v>40</v>
      </c>
      <c r="U38">
        <f t="shared" si="7"/>
        <v>1650</v>
      </c>
    </row>
    <row r="39" spans="3:21" ht="15">
      <c r="C39" s="1">
        <v>240</v>
      </c>
      <c r="D39" s="1">
        <v>444</v>
      </c>
      <c r="E39" s="1"/>
      <c r="F39" s="1">
        <v>4400</v>
      </c>
      <c r="G39" s="1"/>
      <c r="H39" s="25"/>
      <c r="I39" s="25"/>
      <c r="J39" s="25"/>
      <c r="K39" s="25">
        <v>50</v>
      </c>
      <c r="M39" s="24">
        <v>10</v>
      </c>
      <c r="T39" s="24">
        <f t="shared" si="6"/>
        <v>40</v>
      </c>
      <c r="U39">
        <f t="shared" si="7"/>
        <v>2000</v>
      </c>
    </row>
    <row r="40" spans="3:21" ht="30">
      <c r="C40" s="102">
        <v>250</v>
      </c>
      <c r="D40" s="102">
        <v>474</v>
      </c>
      <c r="F40" s="102">
        <v>5190</v>
      </c>
      <c r="G40" s="2" t="s">
        <v>77</v>
      </c>
      <c r="H40" s="26"/>
      <c r="I40" s="26"/>
      <c r="J40" s="26"/>
      <c r="K40" s="26">
        <v>55</v>
      </c>
      <c r="M40" s="24">
        <v>1</v>
      </c>
      <c r="T40" s="24">
        <f t="shared" si="6"/>
        <v>4</v>
      </c>
      <c r="U40">
        <f>T40*K40</f>
        <v>220</v>
      </c>
    </row>
    <row r="41" ht="12.75">
      <c r="U41" s="101">
        <f>SUM(U30:U40)</f>
        <v>8280</v>
      </c>
    </row>
    <row r="42" spans="10:21" ht="12.75">
      <c r="J42" s="106"/>
      <c r="K42" s="115"/>
      <c r="L42" s="112"/>
      <c r="M42" s="115" t="s">
        <v>103</v>
      </c>
      <c r="N42" s="115"/>
      <c r="O42" s="115"/>
      <c r="P42" s="106"/>
      <c r="U42" s="101" t="s">
        <v>106</v>
      </c>
    </row>
    <row r="43" spans="10:21" ht="12.75">
      <c r="J43" s="106"/>
      <c r="K43" s="115"/>
      <c r="L43" s="112"/>
      <c r="M43" s="115" t="s">
        <v>74</v>
      </c>
      <c r="N43" s="115"/>
      <c r="O43" s="115"/>
      <c r="P43" s="106"/>
      <c r="U43" s="101" t="s">
        <v>60</v>
      </c>
    </row>
    <row r="45" spans="14:22" ht="12.75">
      <c r="N45" s="101" t="s">
        <v>79</v>
      </c>
      <c r="O45" s="101">
        <v>140</v>
      </c>
      <c r="P45" s="101" t="s">
        <v>79</v>
      </c>
      <c r="Q45" s="101">
        <v>180</v>
      </c>
      <c r="R45" s="101" t="s">
        <v>79</v>
      </c>
      <c r="S45" s="101">
        <v>220</v>
      </c>
      <c r="T45" s="101"/>
      <c r="U45" s="101"/>
      <c r="V45" s="105" t="s">
        <v>113</v>
      </c>
    </row>
    <row r="46" spans="14:21" ht="12.75">
      <c r="N46" s="101" t="s">
        <v>80</v>
      </c>
      <c r="O46" s="101">
        <f>O19/O45</f>
        <v>10.52</v>
      </c>
      <c r="P46" s="101" t="s">
        <v>80</v>
      </c>
      <c r="Q46" s="101">
        <f>Q27/Q45</f>
        <v>15.720000000000002</v>
      </c>
      <c r="R46" s="101" t="s">
        <v>80</v>
      </c>
      <c r="S46" s="101">
        <f>S33/S45</f>
        <v>11.075</v>
      </c>
      <c r="T46" s="101"/>
      <c r="U46" s="101"/>
    </row>
    <row r="47" spans="14:21" ht="12.75">
      <c r="N47" s="101" t="s">
        <v>81</v>
      </c>
      <c r="O47" s="101">
        <v>11</v>
      </c>
      <c r="P47" s="101" t="s">
        <v>81</v>
      </c>
      <c r="Q47" s="101">
        <v>16</v>
      </c>
      <c r="R47" s="101" t="s">
        <v>81</v>
      </c>
      <c r="S47" s="101">
        <v>12</v>
      </c>
      <c r="T47" s="101"/>
      <c r="U47" s="101"/>
    </row>
    <row r="48" spans="14:22" ht="12.75">
      <c r="N48" s="101" t="s">
        <v>82</v>
      </c>
      <c r="O48" s="101">
        <v>12</v>
      </c>
      <c r="P48" s="101" t="s">
        <v>82</v>
      </c>
      <c r="Q48" s="101">
        <v>12</v>
      </c>
      <c r="R48" s="101" t="s">
        <v>82</v>
      </c>
      <c r="S48" s="101">
        <v>12</v>
      </c>
      <c r="T48" s="101" t="s">
        <v>90</v>
      </c>
      <c r="U48" s="101">
        <f>140+3*39</f>
        <v>257</v>
      </c>
      <c r="V48" s="105" t="s">
        <v>114</v>
      </c>
    </row>
    <row r="49" spans="14:21" ht="12.75">
      <c r="N49" s="103" t="s">
        <v>83</v>
      </c>
      <c r="O49" s="103">
        <f>O47*O48</f>
        <v>132</v>
      </c>
      <c r="P49" s="103" t="s">
        <v>83</v>
      </c>
      <c r="Q49" s="103">
        <f>Q47*Q48</f>
        <v>192</v>
      </c>
      <c r="R49" s="103" t="s">
        <v>83</v>
      </c>
      <c r="S49" s="103">
        <f>S47*S48</f>
        <v>144</v>
      </c>
      <c r="T49" s="103" t="s">
        <v>83</v>
      </c>
      <c r="U49" s="103">
        <f>U48</f>
        <v>257</v>
      </c>
    </row>
    <row r="50" ht="12.75">
      <c r="W50" s="104" t="s">
        <v>87</v>
      </c>
    </row>
    <row r="51" spans="17:23" ht="12.75">
      <c r="Q51" s="113"/>
      <c r="S51" s="115" t="s">
        <v>86</v>
      </c>
      <c r="W51" s="111">
        <f>O49+Q49+S49+U49</f>
        <v>725</v>
      </c>
    </row>
    <row r="52" spans="17:19" ht="12.75">
      <c r="Q52" s="113"/>
      <c r="S52" s="115" t="s">
        <v>84</v>
      </c>
    </row>
    <row r="53" spans="17:23" ht="12.75">
      <c r="Q53" s="113"/>
      <c r="S53" s="115" t="s">
        <v>85</v>
      </c>
      <c r="W53" s="112" t="s">
        <v>112</v>
      </c>
    </row>
    <row r="54" ht="12.75">
      <c r="W54" s="112" t="s">
        <v>111</v>
      </c>
    </row>
  </sheetData>
  <mergeCells count="7">
    <mergeCell ref="C4:K4"/>
    <mergeCell ref="C6:C7"/>
    <mergeCell ref="D6:D7"/>
    <mergeCell ref="E6:E7"/>
    <mergeCell ref="F6:F7"/>
    <mergeCell ref="G6:G7"/>
    <mergeCell ref="C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61"/>
  <sheetViews>
    <sheetView workbookViewId="0" topLeftCell="I22">
      <selection activeCell="W54" sqref="W54"/>
    </sheetView>
  </sheetViews>
  <sheetFormatPr defaultColWidth="9.140625" defaultRowHeight="12.75"/>
  <cols>
    <col min="3" max="3" width="11.28125" style="0" customWidth="1"/>
    <col min="6" max="6" width="10.140625" style="0" customWidth="1"/>
    <col min="8" max="11" width="15.7109375" style="24" customWidth="1"/>
    <col min="12" max="12" width="3.57421875" style="0" customWidth="1"/>
    <col min="23" max="23" width="17.7109375" style="0" customWidth="1"/>
  </cols>
  <sheetData>
    <row r="2" spans="2:13" ht="23.25">
      <c r="B2" s="13" t="s">
        <v>38</v>
      </c>
      <c r="C2" s="14"/>
      <c r="D2" s="15"/>
      <c r="E2" s="16"/>
      <c r="M2" s="112" t="s">
        <v>99</v>
      </c>
    </row>
    <row r="3" ht="12.75">
      <c r="M3" s="112" t="s">
        <v>100</v>
      </c>
    </row>
    <row r="4" spans="3:11" ht="15" customHeight="1">
      <c r="C4" s="92" t="s">
        <v>16</v>
      </c>
      <c r="D4" s="93"/>
      <c r="E4" s="93"/>
      <c r="F4" s="93"/>
      <c r="G4" s="93"/>
      <c r="H4" s="93"/>
      <c r="I4" s="93"/>
      <c r="J4" s="93"/>
      <c r="K4" s="93"/>
    </row>
    <row r="5" spans="3:20" ht="15" customHeight="1">
      <c r="C5" s="36"/>
      <c r="D5" s="37"/>
      <c r="E5" s="37"/>
      <c r="F5" s="37"/>
      <c r="G5" s="37"/>
      <c r="H5" s="39" t="s">
        <v>57</v>
      </c>
      <c r="I5" s="39" t="s">
        <v>58</v>
      </c>
      <c r="J5" s="39" t="s">
        <v>59</v>
      </c>
      <c r="K5" s="39" t="s">
        <v>60</v>
      </c>
      <c r="M5" s="24"/>
      <c r="N5" s="100" t="s">
        <v>57</v>
      </c>
      <c r="O5" s="24"/>
      <c r="P5" s="100" t="s">
        <v>58</v>
      </c>
      <c r="Q5" s="24"/>
      <c r="R5" s="100" t="s">
        <v>59</v>
      </c>
      <c r="S5" s="100" t="s">
        <v>60</v>
      </c>
      <c r="T5" s="24"/>
    </row>
    <row r="6" spans="3:20" ht="12.75" customHeight="1">
      <c r="C6" s="94" t="s">
        <v>0</v>
      </c>
      <c r="D6" s="94" t="s">
        <v>1</v>
      </c>
      <c r="E6" s="94" t="s">
        <v>2</v>
      </c>
      <c r="F6" s="94" t="s">
        <v>3</v>
      </c>
      <c r="G6" s="51"/>
      <c r="H6" s="29" t="s">
        <v>55</v>
      </c>
      <c r="I6" s="29" t="s">
        <v>56</v>
      </c>
      <c r="J6" s="29" t="s">
        <v>61</v>
      </c>
      <c r="K6" s="29" t="s">
        <v>62</v>
      </c>
      <c r="M6" s="24"/>
      <c r="N6" s="24"/>
      <c r="O6" s="24"/>
      <c r="P6" s="24"/>
      <c r="Q6" s="24"/>
      <c r="R6" s="24"/>
      <c r="S6" s="24"/>
      <c r="T6" s="24"/>
    </row>
    <row r="7" spans="3:21" ht="63.75">
      <c r="C7" s="50"/>
      <c r="D7" s="50"/>
      <c r="E7" s="50"/>
      <c r="F7" s="50"/>
      <c r="G7" s="52"/>
      <c r="H7" s="38" t="s">
        <v>4</v>
      </c>
      <c r="I7" s="38" t="s">
        <v>4</v>
      </c>
      <c r="J7" s="38" t="s">
        <v>4</v>
      </c>
      <c r="K7" s="38" t="s">
        <v>4</v>
      </c>
      <c r="M7" s="99" t="s">
        <v>98</v>
      </c>
      <c r="N7" s="99" t="s">
        <v>75</v>
      </c>
      <c r="O7" s="99" t="s">
        <v>76</v>
      </c>
      <c r="P7" s="99" t="s">
        <v>75</v>
      </c>
      <c r="Q7" s="99" t="s">
        <v>76</v>
      </c>
      <c r="R7" s="99" t="s">
        <v>75</v>
      </c>
      <c r="S7" s="99" t="s">
        <v>76</v>
      </c>
      <c r="T7" s="99" t="s">
        <v>75</v>
      </c>
      <c r="U7" s="99" t="s">
        <v>76</v>
      </c>
    </row>
    <row r="8" spans="3:20" ht="15">
      <c r="C8" s="1">
        <v>20</v>
      </c>
      <c r="D8" s="1">
        <v>17</v>
      </c>
      <c r="E8" s="1">
        <v>10</v>
      </c>
      <c r="F8" s="1">
        <v>10</v>
      </c>
      <c r="G8" s="1"/>
      <c r="H8" s="25">
        <v>0.7</v>
      </c>
      <c r="I8" s="25"/>
      <c r="J8" s="25"/>
      <c r="K8" s="25"/>
      <c r="M8" s="24">
        <v>10</v>
      </c>
      <c r="N8" s="24">
        <f>M8*8</f>
        <v>80</v>
      </c>
      <c r="O8" s="24">
        <f>N8*H8</f>
        <v>56</v>
      </c>
      <c r="P8" s="24"/>
      <c r="Q8" s="24"/>
      <c r="R8" s="24"/>
      <c r="S8" s="24"/>
      <c r="T8" s="24"/>
    </row>
    <row r="9" spans="3:20" ht="15">
      <c r="C9" s="1">
        <v>30</v>
      </c>
      <c r="D9" s="1">
        <v>23</v>
      </c>
      <c r="E9" s="1">
        <v>13</v>
      </c>
      <c r="F9" s="1">
        <v>24</v>
      </c>
      <c r="G9" s="1"/>
      <c r="H9" s="25">
        <v>1.26</v>
      </c>
      <c r="I9" s="25"/>
      <c r="J9" s="25"/>
      <c r="K9" s="25"/>
      <c r="M9" s="24">
        <v>10</v>
      </c>
      <c r="N9" s="24">
        <f aca="true" t="shared" si="0" ref="N9:N20">M9*8</f>
        <v>80</v>
      </c>
      <c r="O9" s="24">
        <f aca="true" t="shared" si="1" ref="O9:O20">N9*H9</f>
        <v>100.8</v>
      </c>
      <c r="P9" s="24"/>
      <c r="Q9" s="24"/>
      <c r="R9" s="24"/>
      <c r="S9" s="24"/>
      <c r="T9" s="24"/>
    </row>
    <row r="10" spans="3:20" ht="15">
      <c r="C10" s="1">
        <v>40</v>
      </c>
      <c r="D10" s="1">
        <v>30</v>
      </c>
      <c r="E10" s="1">
        <v>16</v>
      </c>
      <c r="F10" s="1">
        <v>36</v>
      </c>
      <c r="G10" s="1"/>
      <c r="H10" s="25">
        <v>1.82</v>
      </c>
      <c r="I10" s="25"/>
      <c r="J10" s="25"/>
      <c r="K10" s="25"/>
      <c r="M10" s="24">
        <v>10</v>
      </c>
      <c r="N10" s="24">
        <f t="shared" si="0"/>
        <v>80</v>
      </c>
      <c r="O10" s="24">
        <f t="shared" si="1"/>
        <v>145.6</v>
      </c>
      <c r="P10" s="24"/>
      <c r="Q10" s="24"/>
      <c r="R10" s="24"/>
      <c r="S10" s="24"/>
      <c r="T10" s="24"/>
    </row>
    <row r="11" spans="3:20" ht="15">
      <c r="C11" s="1">
        <v>50</v>
      </c>
      <c r="D11" s="1">
        <v>38</v>
      </c>
      <c r="E11" s="1">
        <v>20</v>
      </c>
      <c r="F11" s="1">
        <v>489</v>
      </c>
      <c r="G11" s="1"/>
      <c r="H11" s="25">
        <v>2.24</v>
      </c>
      <c r="I11" s="25"/>
      <c r="J11" s="25"/>
      <c r="K11" s="25"/>
      <c r="M11" s="24">
        <v>10</v>
      </c>
      <c r="N11" s="24">
        <f t="shared" si="0"/>
        <v>80</v>
      </c>
      <c r="O11" s="24">
        <f t="shared" si="1"/>
        <v>179.20000000000002</v>
      </c>
      <c r="P11" s="24"/>
      <c r="Q11" s="24"/>
      <c r="R11" s="24"/>
      <c r="S11" s="24"/>
      <c r="T11" s="24"/>
    </row>
    <row r="12" spans="3:20" ht="15">
      <c r="C12" s="1">
        <v>60</v>
      </c>
      <c r="D12" s="1">
        <v>46</v>
      </c>
      <c r="E12" s="1">
        <v>34</v>
      </c>
      <c r="F12" s="1">
        <v>53</v>
      </c>
      <c r="G12" s="1"/>
      <c r="H12" s="25">
        <v>2.38</v>
      </c>
      <c r="I12" s="25"/>
      <c r="J12" s="25"/>
      <c r="K12" s="25"/>
      <c r="M12" s="24">
        <v>10</v>
      </c>
      <c r="N12" s="24">
        <f t="shared" si="0"/>
        <v>80</v>
      </c>
      <c r="O12" s="24">
        <f t="shared" si="1"/>
        <v>190.39999999999998</v>
      </c>
      <c r="P12" s="24"/>
      <c r="Q12" s="24"/>
      <c r="R12" s="24"/>
      <c r="S12" s="24"/>
      <c r="T12" s="24"/>
    </row>
    <row r="13" spans="3:20" ht="15">
      <c r="C13" s="1">
        <v>70</v>
      </c>
      <c r="D13" s="1">
        <v>56</v>
      </c>
      <c r="E13" s="1">
        <v>28</v>
      </c>
      <c r="F13" s="1">
        <v>62</v>
      </c>
      <c r="G13" s="1"/>
      <c r="H13" s="25">
        <v>2.8</v>
      </c>
      <c r="I13" s="25"/>
      <c r="J13" s="25"/>
      <c r="K13" s="25"/>
      <c r="M13" s="24">
        <v>10</v>
      </c>
      <c r="N13" s="24">
        <f t="shared" si="0"/>
        <v>80</v>
      </c>
      <c r="O13" s="24">
        <f t="shared" si="1"/>
        <v>224</v>
      </c>
      <c r="P13" s="24"/>
      <c r="Q13" s="24"/>
      <c r="R13" s="24"/>
      <c r="S13" s="24"/>
      <c r="T13" s="24"/>
    </row>
    <row r="14" spans="3:20" ht="15">
      <c r="C14" s="1">
        <v>80</v>
      </c>
      <c r="D14" s="1">
        <v>66</v>
      </c>
      <c r="E14" s="1">
        <v>33</v>
      </c>
      <c r="F14" s="1">
        <v>878</v>
      </c>
      <c r="G14" s="1"/>
      <c r="H14" s="25">
        <v>3.5</v>
      </c>
      <c r="I14" s="25"/>
      <c r="J14" s="25"/>
      <c r="K14" s="25"/>
      <c r="M14" s="24">
        <v>10</v>
      </c>
      <c r="N14" s="24">
        <f t="shared" si="0"/>
        <v>80</v>
      </c>
      <c r="O14" s="24">
        <f t="shared" si="1"/>
        <v>280</v>
      </c>
      <c r="P14" s="24"/>
      <c r="Q14" s="24"/>
      <c r="R14" s="24"/>
      <c r="S14" s="24"/>
      <c r="T14" s="24"/>
    </row>
    <row r="15" spans="3:20" ht="15">
      <c r="C15" s="1">
        <v>90</v>
      </c>
      <c r="D15" s="1">
        <v>78</v>
      </c>
      <c r="E15" s="1">
        <v>38</v>
      </c>
      <c r="F15" s="1">
        <v>105</v>
      </c>
      <c r="G15" s="1"/>
      <c r="H15" s="25">
        <v>4.2</v>
      </c>
      <c r="I15" s="25"/>
      <c r="J15" s="25"/>
      <c r="K15" s="25"/>
      <c r="M15" s="24">
        <v>10</v>
      </c>
      <c r="N15" s="24">
        <f t="shared" si="0"/>
        <v>80</v>
      </c>
      <c r="O15" s="24">
        <f t="shared" si="1"/>
        <v>336</v>
      </c>
      <c r="P15" s="24"/>
      <c r="Q15" s="24"/>
      <c r="R15" s="24"/>
      <c r="S15" s="24"/>
      <c r="T15" s="24"/>
    </row>
    <row r="16" spans="3:20" ht="15">
      <c r="C16" s="1">
        <v>100</v>
      </c>
      <c r="D16" s="1">
        <v>90</v>
      </c>
      <c r="E16" s="1">
        <v>44</v>
      </c>
      <c r="F16" s="1">
        <v>138</v>
      </c>
      <c r="G16" s="1"/>
      <c r="H16" s="25">
        <v>4.9</v>
      </c>
      <c r="I16" s="25"/>
      <c r="J16" s="25"/>
      <c r="K16" s="25"/>
      <c r="M16" s="24">
        <v>10</v>
      </c>
      <c r="N16" s="24">
        <f t="shared" si="0"/>
        <v>80</v>
      </c>
      <c r="O16" s="24">
        <f t="shared" si="1"/>
        <v>392</v>
      </c>
      <c r="R16" s="24"/>
      <c r="S16" s="24"/>
      <c r="T16" s="24"/>
    </row>
    <row r="17" spans="3:20" ht="15">
      <c r="C17" s="1">
        <v>110</v>
      </c>
      <c r="D17" s="1">
        <v>103</v>
      </c>
      <c r="E17" s="1">
        <v>49</v>
      </c>
      <c r="F17" s="1">
        <v>184</v>
      </c>
      <c r="G17" s="1"/>
      <c r="H17" s="25">
        <v>6.3</v>
      </c>
      <c r="I17" s="25"/>
      <c r="J17" s="25"/>
      <c r="K17" s="25"/>
      <c r="M17" s="24">
        <v>1</v>
      </c>
      <c r="N17" s="24">
        <f t="shared" si="0"/>
        <v>8</v>
      </c>
      <c r="O17" s="24">
        <f t="shared" si="1"/>
        <v>50.4</v>
      </c>
      <c r="R17" s="24"/>
      <c r="S17" s="24"/>
      <c r="T17" s="24"/>
    </row>
    <row r="18" spans="3:20" ht="15">
      <c r="C18" s="4" t="s">
        <v>29</v>
      </c>
      <c r="D18" s="1"/>
      <c r="E18" s="1"/>
      <c r="F18" s="1"/>
      <c r="G18" s="1"/>
      <c r="H18" s="25">
        <v>4.2</v>
      </c>
      <c r="I18" s="25">
        <v>1.8</v>
      </c>
      <c r="J18" s="25"/>
      <c r="K18" s="25"/>
      <c r="M18" s="24">
        <v>3</v>
      </c>
      <c r="N18" s="24">
        <f t="shared" si="0"/>
        <v>24</v>
      </c>
      <c r="O18" s="24">
        <f t="shared" si="1"/>
        <v>100.80000000000001</v>
      </c>
      <c r="P18" s="24">
        <f>M18*6</f>
        <v>18</v>
      </c>
      <c r="Q18" s="24">
        <f>P18*I18</f>
        <v>32.4</v>
      </c>
      <c r="R18" s="24"/>
      <c r="S18" s="24"/>
      <c r="T18" s="24"/>
    </row>
    <row r="19" spans="3:20" ht="15">
      <c r="C19" s="4" t="s">
        <v>30</v>
      </c>
      <c r="D19" s="1"/>
      <c r="E19" s="1"/>
      <c r="F19" s="1"/>
      <c r="G19" s="1"/>
      <c r="H19" s="25">
        <v>2.8</v>
      </c>
      <c r="I19" s="25">
        <v>3.6</v>
      </c>
      <c r="J19" s="25"/>
      <c r="K19" s="25"/>
      <c r="M19" s="24">
        <v>3</v>
      </c>
      <c r="N19" s="24">
        <f t="shared" si="0"/>
        <v>24</v>
      </c>
      <c r="O19" s="24">
        <f t="shared" si="1"/>
        <v>67.19999999999999</v>
      </c>
      <c r="P19" s="24">
        <f>M19*6</f>
        <v>18</v>
      </c>
      <c r="Q19" s="24">
        <f aca="true" t="shared" si="2" ref="Q19:Q28">P19*I19</f>
        <v>64.8</v>
      </c>
      <c r="R19" s="24"/>
      <c r="S19" s="24"/>
      <c r="T19" s="24"/>
    </row>
    <row r="20" spans="3:20" ht="15">
      <c r="C20" s="4" t="s">
        <v>31</v>
      </c>
      <c r="D20" s="1"/>
      <c r="E20" s="1"/>
      <c r="F20" s="1"/>
      <c r="G20" s="1"/>
      <c r="H20" s="25">
        <v>1.4</v>
      </c>
      <c r="I20" s="25">
        <v>5.4</v>
      </c>
      <c r="J20" s="25"/>
      <c r="K20" s="25"/>
      <c r="M20" s="24">
        <v>3</v>
      </c>
      <c r="N20" s="24">
        <f t="shared" si="0"/>
        <v>24</v>
      </c>
      <c r="O20" s="24">
        <f t="shared" si="1"/>
        <v>33.599999999999994</v>
      </c>
      <c r="P20" s="24">
        <f>M20*6</f>
        <v>18</v>
      </c>
      <c r="Q20" s="24">
        <f t="shared" si="2"/>
        <v>97.2</v>
      </c>
      <c r="R20" s="24"/>
      <c r="S20" s="24"/>
      <c r="T20" s="24"/>
    </row>
    <row r="21" spans="3:20" ht="15">
      <c r="C21" s="1">
        <v>120</v>
      </c>
      <c r="D21" s="1">
        <v>1175</v>
      </c>
      <c r="E21" s="1">
        <v>56</v>
      </c>
      <c r="F21" s="1">
        <v>210</v>
      </c>
      <c r="G21" s="1"/>
      <c r="H21" s="25"/>
      <c r="I21" s="25">
        <v>6.3</v>
      </c>
      <c r="J21" s="25"/>
      <c r="K21" s="25"/>
      <c r="M21" s="24">
        <v>10</v>
      </c>
      <c r="N21" s="24"/>
      <c r="O21" s="101">
        <f>SUM(O8:O20)</f>
        <v>2156</v>
      </c>
      <c r="P21" s="24">
        <f>M21*6</f>
        <v>60</v>
      </c>
      <c r="Q21" s="24">
        <f t="shared" si="2"/>
        <v>378</v>
      </c>
      <c r="R21" s="24"/>
      <c r="S21" s="24"/>
      <c r="T21" s="24"/>
    </row>
    <row r="22" spans="3:20" ht="15">
      <c r="C22" s="1">
        <v>130</v>
      </c>
      <c r="D22" s="1">
        <v>132</v>
      </c>
      <c r="E22" s="1">
        <v>62</v>
      </c>
      <c r="F22" s="1">
        <v>287</v>
      </c>
      <c r="G22" s="1"/>
      <c r="H22" s="25"/>
      <c r="I22" s="25">
        <v>7.2</v>
      </c>
      <c r="J22" s="25"/>
      <c r="K22" s="25"/>
      <c r="M22" s="24">
        <v>10</v>
      </c>
      <c r="N22" s="24"/>
      <c r="O22" s="101" t="s">
        <v>106</v>
      </c>
      <c r="P22" s="24">
        <f>M22*6</f>
        <v>60</v>
      </c>
      <c r="Q22" s="24">
        <f t="shared" si="2"/>
        <v>432</v>
      </c>
      <c r="R22" s="24"/>
      <c r="S22" s="24"/>
      <c r="T22" s="24"/>
    </row>
    <row r="23" spans="3:20" ht="15">
      <c r="C23" s="1">
        <v>140</v>
      </c>
      <c r="D23" s="1">
        <v>148</v>
      </c>
      <c r="E23" s="1">
        <v>69</v>
      </c>
      <c r="F23" s="1">
        <v>358</v>
      </c>
      <c r="G23" s="1"/>
      <c r="H23" s="25"/>
      <c r="I23" s="25">
        <v>9</v>
      </c>
      <c r="J23" s="25"/>
      <c r="K23" s="25"/>
      <c r="M23" s="24">
        <v>10</v>
      </c>
      <c r="N23" s="24"/>
      <c r="O23" s="101" t="s">
        <v>57</v>
      </c>
      <c r="P23" s="24">
        <f>M23*6</f>
        <v>60</v>
      </c>
      <c r="Q23" s="24">
        <f t="shared" si="2"/>
        <v>540</v>
      </c>
      <c r="R23" s="24"/>
      <c r="S23" s="24"/>
      <c r="T23" s="24"/>
    </row>
    <row r="24" spans="3:20" ht="15">
      <c r="C24" s="1">
        <v>150</v>
      </c>
      <c r="D24" s="1">
        <v>164</v>
      </c>
      <c r="E24" s="1">
        <v>77</v>
      </c>
      <c r="F24" s="1">
        <v>476</v>
      </c>
      <c r="G24" s="1"/>
      <c r="H24" s="25"/>
      <c r="I24" s="25">
        <v>10.8</v>
      </c>
      <c r="J24" s="25"/>
      <c r="K24" s="25"/>
      <c r="M24" s="24">
        <v>10</v>
      </c>
      <c r="N24" s="24"/>
      <c r="O24" s="24"/>
      <c r="P24" s="24">
        <f>M24*6</f>
        <v>60</v>
      </c>
      <c r="Q24" s="24">
        <f t="shared" si="2"/>
        <v>648</v>
      </c>
      <c r="T24" s="24"/>
    </row>
    <row r="25" spans="3:20" ht="15">
      <c r="C25" s="1">
        <v>160</v>
      </c>
      <c r="D25" s="1">
        <v>182</v>
      </c>
      <c r="E25" s="1">
        <v>84</v>
      </c>
      <c r="F25" s="1">
        <v>590</v>
      </c>
      <c r="G25" s="1"/>
      <c r="H25" s="25"/>
      <c r="I25" s="25">
        <v>12.6</v>
      </c>
      <c r="J25" s="25"/>
      <c r="K25" s="25"/>
      <c r="M25" s="24">
        <v>1</v>
      </c>
      <c r="N25" s="24"/>
      <c r="O25" s="24"/>
      <c r="P25" s="24">
        <f>M25*6</f>
        <v>6</v>
      </c>
      <c r="Q25" s="24">
        <f t="shared" si="2"/>
        <v>75.6</v>
      </c>
      <c r="T25" s="24"/>
    </row>
    <row r="26" spans="3:20" ht="15">
      <c r="C26" s="4" t="s">
        <v>32</v>
      </c>
      <c r="D26" s="1"/>
      <c r="E26" s="1"/>
      <c r="F26" s="1"/>
      <c r="G26" s="1"/>
      <c r="H26" s="25"/>
      <c r="I26" s="25">
        <v>9</v>
      </c>
      <c r="J26" s="25">
        <v>4.4</v>
      </c>
      <c r="K26" s="25"/>
      <c r="M26" s="24">
        <v>3</v>
      </c>
      <c r="N26" s="24"/>
      <c r="O26" s="24"/>
      <c r="P26" s="24">
        <f>M26*6</f>
        <v>18</v>
      </c>
      <c r="Q26" s="24">
        <f t="shared" si="2"/>
        <v>162</v>
      </c>
      <c r="R26" s="24">
        <f>M26*5</f>
        <v>15</v>
      </c>
      <c r="S26" s="24">
        <f>R26*J26</f>
        <v>66</v>
      </c>
      <c r="T26" s="24"/>
    </row>
    <row r="27" spans="3:20" ht="15">
      <c r="C27" s="4" t="s">
        <v>33</v>
      </c>
      <c r="D27" s="1"/>
      <c r="E27" s="1"/>
      <c r="F27" s="1"/>
      <c r="G27" s="1"/>
      <c r="H27" s="25"/>
      <c r="I27" s="25">
        <v>6.3</v>
      </c>
      <c r="J27" s="25">
        <v>7.7</v>
      </c>
      <c r="K27" s="25"/>
      <c r="M27" s="24">
        <v>3</v>
      </c>
      <c r="N27" s="24"/>
      <c r="O27" s="24"/>
      <c r="P27" s="24">
        <f>M27*6</f>
        <v>18</v>
      </c>
      <c r="Q27" s="24">
        <f t="shared" si="2"/>
        <v>113.39999999999999</v>
      </c>
      <c r="R27" s="24">
        <f aca="true" t="shared" si="3" ref="R27:R35">M27*5</f>
        <v>15</v>
      </c>
      <c r="S27" s="24">
        <f aca="true" t="shared" si="4" ref="S27:S35">R27*J27</f>
        <v>115.5</v>
      </c>
      <c r="T27" s="24"/>
    </row>
    <row r="28" spans="3:20" ht="15">
      <c r="C28" s="4" t="s">
        <v>34</v>
      </c>
      <c r="D28" s="1"/>
      <c r="E28" s="1"/>
      <c r="F28" s="1"/>
      <c r="G28" s="1"/>
      <c r="H28" s="25"/>
      <c r="I28" s="25">
        <v>3.6</v>
      </c>
      <c r="J28" s="25">
        <v>11</v>
      </c>
      <c r="K28" s="25"/>
      <c r="M28" s="24">
        <v>3</v>
      </c>
      <c r="N28" s="24"/>
      <c r="O28" s="24"/>
      <c r="P28" s="24">
        <f>M28*6</f>
        <v>18</v>
      </c>
      <c r="Q28" s="24">
        <f t="shared" si="2"/>
        <v>64.8</v>
      </c>
      <c r="R28" s="24">
        <f t="shared" si="3"/>
        <v>15</v>
      </c>
      <c r="S28" s="24">
        <f t="shared" si="4"/>
        <v>165</v>
      </c>
      <c r="T28" s="24"/>
    </row>
    <row r="29" spans="3:20" ht="15">
      <c r="C29" s="1">
        <v>170</v>
      </c>
      <c r="D29" s="1">
        <v>201</v>
      </c>
      <c r="E29" s="1">
        <v>92</v>
      </c>
      <c r="F29" s="1">
        <v>732</v>
      </c>
      <c r="G29" s="1"/>
      <c r="H29" s="25"/>
      <c r="I29" s="25"/>
      <c r="J29" s="25">
        <v>14.3</v>
      </c>
      <c r="K29" s="25"/>
      <c r="M29" s="24">
        <v>10</v>
      </c>
      <c r="N29" s="24"/>
      <c r="O29" s="24"/>
      <c r="P29" s="24"/>
      <c r="Q29" s="101">
        <f>SUM(Q18:Q28)</f>
        <v>2608.2000000000003</v>
      </c>
      <c r="R29" s="24">
        <f t="shared" si="3"/>
        <v>50</v>
      </c>
      <c r="S29" s="24">
        <f t="shared" si="4"/>
        <v>715</v>
      </c>
      <c r="T29" s="24"/>
    </row>
    <row r="30" spans="3:19" ht="15">
      <c r="C30" s="1">
        <v>180</v>
      </c>
      <c r="D30" s="1">
        <v>220</v>
      </c>
      <c r="E30" s="1">
        <v>101</v>
      </c>
      <c r="F30" s="1">
        <v>843</v>
      </c>
      <c r="G30" s="1"/>
      <c r="H30" s="25"/>
      <c r="I30" s="25"/>
      <c r="J30" s="25">
        <v>16.5</v>
      </c>
      <c r="K30" s="25"/>
      <c r="M30" s="24">
        <v>10</v>
      </c>
      <c r="N30" s="24"/>
      <c r="O30" s="24"/>
      <c r="P30" s="24"/>
      <c r="Q30" s="101" t="s">
        <v>106</v>
      </c>
      <c r="R30" s="24">
        <f t="shared" si="3"/>
        <v>50</v>
      </c>
      <c r="S30" s="24">
        <f t="shared" si="4"/>
        <v>825</v>
      </c>
    </row>
    <row r="31" spans="3:19" ht="15">
      <c r="C31" s="1">
        <v>190</v>
      </c>
      <c r="D31" s="1">
        <v>240</v>
      </c>
      <c r="E31" s="1">
        <v>110</v>
      </c>
      <c r="F31" s="1">
        <v>988</v>
      </c>
      <c r="G31" s="1"/>
      <c r="H31" s="25"/>
      <c r="I31" s="25"/>
      <c r="J31" s="25">
        <v>17.6</v>
      </c>
      <c r="K31" s="25"/>
      <c r="M31" s="24">
        <v>10</v>
      </c>
      <c r="N31" s="24"/>
      <c r="O31" s="24"/>
      <c r="P31" s="24"/>
      <c r="Q31" s="101" t="s">
        <v>58</v>
      </c>
      <c r="R31" s="24">
        <f t="shared" si="3"/>
        <v>50</v>
      </c>
      <c r="S31" s="24">
        <f t="shared" si="4"/>
        <v>880.0000000000001</v>
      </c>
    </row>
    <row r="32" spans="3:19" ht="15">
      <c r="C32" s="1">
        <v>200</v>
      </c>
      <c r="D32" s="1">
        <v>262</v>
      </c>
      <c r="E32" s="1">
        <v>119</v>
      </c>
      <c r="F32" s="1">
        <v>1086</v>
      </c>
      <c r="G32" s="1"/>
      <c r="H32" s="25"/>
      <c r="I32" s="25"/>
      <c r="J32" s="25">
        <v>19.8</v>
      </c>
      <c r="K32" s="25"/>
      <c r="M32" s="24">
        <v>1</v>
      </c>
      <c r="N32" s="24"/>
      <c r="O32" s="24"/>
      <c r="P32" s="24"/>
      <c r="Q32" s="24"/>
      <c r="R32" s="24">
        <f t="shared" si="3"/>
        <v>5</v>
      </c>
      <c r="S32" s="24">
        <f t="shared" si="4"/>
        <v>99</v>
      </c>
    </row>
    <row r="33" spans="3:21" ht="15">
      <c r="C33" s="4" t="s">
        <v>35</v>
      </c>
      <c r="D33" s="1"/>
      <c r="E33" s="1"/>
      <c r="F33" s="1"/>
      <c r="G33" s="1"/>
      <c r="H33" s="25"/>
      <c r="I33" s="25"/>
      <c r="J33" s="25">
        <v>13.2</v>
      </c>
      <c r="K33" s="25">
        <v>5</v>
      </c>
      <c r="M33" s="24">
        <v>3</v>
      </c>
      <c r="N33" s="24"/>
      <c r="O33" s="24"/>
      <c r="P33" s="24"/>
      <c r="Q33" s="24"/>
      <c r="R33" s="24">
        <f t="shared" si="3"/>
        <v>15</v>
      </c>
      <c r="S33" s="24">
        <f t="shared" si="4"/>
        <v>198</v>
      </c>
      <c r="T33" s="24">
        <f>M33*4</f>
        <v>12</v>
      </c>
      <c r="U33">
        <f>T33*K33</f>
        <v>60</v>
      </c>
    </row>
    <row r="34" spans="3:21" ht="15">
      <c r="C34" s="4" t="s">
        <v>36</v>
      </c>
      <c r="D34" s="1"/>
      <c r="E34" s="1"/>
      <c r="F34" s="1"/>
      <c r="G34" s="1"/>
      <c r="H34" s="25"/>
      <c r="I34" s="25"/>
      <c r="J34" s="25">
        <v>8.8</v>
      </c>
      <c r="K34" s="25">
        <v>10</v>
      </c>
      <c r="M34" s="24">
        <v>3</v>
      </c>
      <c r="N34" s="24"/>
      <c r="O34" s="24"/>
      <c r="P34" s="24"/>
      <c r="Q34" s="24"/>
      <c r="R34" s="24">
        <f t="shared" si="3"/>
        <v>15</v>
      </c>
      <c r="S34" s="24">
        <f t="shared" si="4"/>
        <v>132</v>
      </c>
      <c r="T34" s="24">
        <f>M34*4</f>
        <v>12</v>
      </c>
      <c r="U34">
        <f aca="true" t="shared" si="5" ref="U34:U43">T34*K34</f>
        <v>120</v>
      </c>
    </row>
    <row r="35" spans="3:21" ht="15">
      <c r="C35" s="4" t="s">
        <v>37</v>
      </c>
      <c r="D35" s="1"/>
      <c r="E35" s="1"/>
      <c r="F35" s="1"/>
      <c r="G35" s="1"/>
      <c r="H35" s="25"/>
      <c r="I35" s="25"/>
      <c r="J35" s="25">
        <v>4.4</v>
      </c>
      <c r="K35" s="25">
        <v>15</v>
      </c>
      <c r="M35" s="24">
        <v>3</v>
      </c>
      <c r="N35" s="24"/>
      <c r="O35" s="24"/>
      <c r="P35" s="24"/>
      <c r="Q35" s="24"/>
      <c r="R35" s="24">
        <f t="shared" si="3"/>
        <v>15</v>
      </c>
      <c r="S35" s="24">
        <f>R35*J35</f>
        <v>66</v>
      </c>
      <c r="T35" s="24">
        <f>M35*4</f>
        <v>12</v>
      </c>
      <c r="U35">
        <f t="shared" si="5"/>
        <v>180</v>
      </c>
    </row>
    <row r="36" spans="3:21" ht="15">
      <c r="C36" s="1">
        <v>210</v>
      </c>
      <c r="D36" s="1">
        <v>284</v>
      </c>
      <c r="E36" s="1">
        <v>128</v>
      </c>
      <c r="F36" s="1">
        <v>1200</v>
      </c>
      <c r="G36" s="1"/>
      <c r="H36" s="25"/>
      <c r="I36" s="25"/>
      <c r="J36" s="25"/>
      <c r="K36" s="25">
        <v>18.75</v>
      </c>
      <c r="M36" s="24">
        <v>10</v>
      </c>
      <c r="N36" s="24"/>
      <c r="O36" s="24"/>
      <c r="P36" s="24"/>
      <c r="Q36" s="24"/>
      <c r="R36" s="24"/>
      <c r="S36" s="101">
        <f>SUM(S26:S35)</f>
        <v>3261.5</v>
      </c>
      <c r="T36" s="24">
        <f>M36*4</f>
        <v>40</v>
      </c>
      <c r="U36">
        <f t="shared" si="5"/>
        <v>750</v>
      </c>
    </row>
    <row r="37" spans="3:21" ht="45">
      <c r="C37" s="2">
        <v>220</v>
      </c>
      <c r="D37" s="2">
        <v>307</v>
      </c>
      <c r="E37" s="2">
        <v>138</v>
      </c>
      <c r="F37" s="2">
        <v>1330</v>
      </c>
      <c r="G37" s="2" t="s">
        <v>89</v>
      </c>
      <c r="H37" s="26"/>
      <c r="I37" s="26"/>
      <c r="J37" s="26"/>
      <c r="K37" s="26">
        <v>20</v>
      </c>
      <c r="M37" s="24">
        <v>10</v>
      </c>
      <c r="N37" s="24"/>
      <c r="O37" s="24"/>
      <c r="P37" s="24"/>
      <c r="Q37" s="24"/>
      <c r="R37" s="24"/>
      <c r="S37" s="101" t="s">
        <v>106</v>
      </c>
      <c r="T37" s="24">
        <f>M37*4</f>
        <v>40</v>
      </c>
      <c r="U37">
        <f t="shared" si="5"/>
        <v>800</v>
      </c>
    </row>
    <row r="38" spans="3:21" ht="15">
      <c r="C38" s="1">
        <v>230</v>
      </c>
      <c r="D38" s="1">
        <v>331</v>
      </c>
      <c r="E38" s="1">
        <v>149</v>
      </c>
      <c r="F38" s="1">
        <v>1540</v>
      </c>
      <c r="G38" s="1"/>
      <c r="H38" s="25"/>
      <c r="I38" s="25"/>
      <c r="J38" s="25"/>
      <c r="K38" s="25">
        <v>21.25</v>
      </c>
      <c r="M38" s="24">
        <v>10</v>
      </c>
      <c r="N38" s="24"/>
      <c r="O38" s="24"/>
      <c r="P38" s="24"/>
      <c r="Q38" s="24"/>
      <c r="R38" s="24"/>
      <c r="S38" s="101" t="s">
        <v>59</v>
      </c>
      <c r="T38" s="24">
        <f>M38*4</f>
        <v>40</v>
      </c>
      <c r="U38">
        <f t="shared" si="5"/>
        <v>850</v>
      </c>
    </row>
    <row r="39" spans="3:21" ht="15">
      <c r="C39" s="1">
        <v>240</v>
      </c>
      <c r="D39" s="1">
        <v>355</v>
      </c>
      <c r="E39" s="1">
        <v>1159</v>
      </c>
      <c r="F39" s="1">
        <v>1790</v>
      </c>
      <c r="G39" s="1"/>
      <c r="H39" s="25"/>
      <c r="I39" s="25"/>
      <c r="J39" s="25"/>
      <c r="K39" s="25">
        <v>23.75</v>
      </c>
      <c r="M39" s="24">
        <v>10</v>
      </c>
      <c r="N39" s="24"/>
      <c r="O39" s="24"/>
      <c r="P39" s="24"/>
      <c r="Q39" s="24"/>
      <c r="R39" s="24"/>
      <c r="S39" s="24"/>
      <c r="T39" s="24">
        <f>M39*4</f>
        <v>40</v>
      </c>
      <c r="U39">
        <f t="shared" si="5"/>
        <v>950</v>
      </c>
    </row>
    <row r="40" spans="3:21" ht="15">
      <c r="C40" s="1">
        <v>250</v>
      </c>
      <c r="D40" s="1">
        <v>381</v>
      </c>
      <c r="E40" s="1"/>
      <c r="F40" s="1">
        <v>2040</v>
      </c>
      <c r="G40" s="1"/>
      <c r="H40" s="25"/>
      <c r="I40" s="25"/>
      <c r="J40" s="25"/>
      <c r="K40" s="25">
        <v>26.25</v>
      </c>
      <c r="M40" s="24">
        <v>10</v>
      </c>
      <c r="N40" s="24"/>
      <c r="O40" s="24"/>
      <c r="P40" s="24"/>
      <c r="Q40" s="24"/>
      <c r="R40" s="24"/>
      <c r="S40" s="24"/>
      <c r="T40" s="24">
        <f>M40*4</f>
        <v>40</v>
      </c>
      <c r="U40">
        <f t="shared" si="5"/>
        <v>1050</v>
      </c>
    </row>
    <row r="41" spans="3:21" ht="15">
      <c r="C41" s="1">
        <v>260</v>
      </c>
      <c r="D41" s="1">
        <v>408</v>
      </c>
      <c r="E41" s="1" t="s">
        <v>14</v>
      </c>
      <c r="F41" s="1">
        <v>2290</v>
      </c>
      <c r="G41" s="1"/>
      <c r="H41" s="25"/>
      <c r="I41" s="25"/>
      <c r="J41" s="25"/>
      <c r="K41" s="25">
        <v>28.75</v>
      </c>
      <c r="M41" s="24">
        <v>10</v>
      </c>
      <c r="T41" s="24">
        <f>M41*4</f>
        <v>40</v>
      </c>
      <c r="U41">
        <f t="shared" si="5"/>
        <v>1150</v>
      </c>
    </row>
    <row r="42" spans="3:21" ht="15">
      <c r="C42" s="1">
        <v>270</v>
      </c>
      <c r="D42" s="1">
        <v>435</v>
      </c>
      <c r="E42" s="1" t="s">
        <v>15</v>
      </c>
      <c r="F42" s="1">
        <v>2540</v>
      </c>
      <c r="G42" s="1"/>
      <c r="H42" s="25"/>
      <c r="I42" s="25"/>
      <c r="J42" s="25"/>
      <c r="K42" s="25">
        <v>32.5</v>
      </c>
      <c r="M42" s="24">
        <v>10</v>
      </c>
      <c r="T42" s="24">
        <f>M42*4</f>
        <v>40</v>
      </c>
      <c r="U42">
        <f t="shared" si="5"/>
        <v>1300</v>
      </c>
    </row>
    <row r="43" spans="3:21" ht="30">
      <c r="C43" s="1">
        <v>280</v>
      </c>
      <c r="D43" s="1">
        <v>463</v>
      </c>
      <c r="E43" s="1"/>
      <c r="F43" s="1">
        <v>2790</v>
      </c>
      <c r="G43" s="1" t="s">
        <v>88</v>
      </c>
      <c r="H43" s="25"/>
      <c r="I43" s="25"/>
      <c r="J43" s="25"/>
      <c r="K43" s="25">
        <v>35</v>
      </c>
      <c r="M43" s="24">
        <v>1</v>
      </c>
      <c r="T43" s="24">
        <f>M43*4</f>
        <v>4</v>
      </c>
      <c r="U43">
        <f t="shared" si="5"/>
        <v>140</v>
      </c>
    </row>
    <row r="44" ht="12.75">
      <c r="U44" s="101">
        <f>SUM(U33:U43)</f>
        <v>7350</v>
      </c>
    </row>
    <row r="45" spans="13:21" ht="12.75">
      <c r="M45" s="24"/>
      <c r="N45" s="24"/>
      <c r="O45" s="24"/>
      <c r="P45" s="24"/>
      <c r="Q45" s="24"/>
      <c r="R45" s="24"/>
      <c r="S45" s="24"/>
      <c r="T45" s="24"/>
      <c r="U45" s="101" t="s">
        <v>106</v>
      </c>
    </row>
    <row r="46" spans="12:21" ht="12.75">
      <c r="L46" s="114"/>
      <c r="M46" s="115" t="s">
        <v>104</v>
      </c>
      <c r="N46" s="115"/>
      <c r="O46" s="115"/>
      <c r="P46" s="106"/>
      <c r="Q46" s="24"/>
      <c r="R46" s="24"/>
      <c r="S46" s="24"/>
      <c r="T46" s="24"/>
      <c r="U46" s="101" t="s">
        <v>60</v>
      </c>
    </row>
    <row r="47" spans="12:20" ht="12.75">
      <c r="L47" s="114"/>
      <c r="M47" s="115" t="s">
        <v>74</v>
      </c>
      <c r="N47" s="115"/>
      <c r="O47" s="115"/>
      <c r="P47" s="106"/>
      <c r="Q47" s="24"/>
      <c r="R47" s="24"/>
      <c r="S47" s="24"/>
      <c r="T47" s="24"/>
    </row>
    <row r="48" spans="13:20" ht="12.75">
      <c r="M48" s="24"/>
      <c r="N48" s="24"/>
      <c r="O48" s="24"/>
      <c r="P48" s="24"/>
      <c r="Q48" s="24"/>
      <c r="R48" s="24"/>
      <c r="S48" s="24"/>
      <c r="T48" s="24"/>
    </row>
    <row r="49" spans="13:22" ht="12.75">
      <c r="M49" s="24"/>
      <c r="N49" s="101" t="s">
        <v>79</v>
      </c>
      <c r="O49" s="101">
        <v>140</v>
      </c>
      <c r="P49" s="101" t="s">
        <v>79</v>
      </c>
      <c r="Q49" s="101">
        <v>180</v>
      </c>
      <c r="R49" s="101" t="s">
        <v>79</v>
      </c>
      <c r="S49" s="101">
        <v>220</v>
      </c>
      <c r="T49" s="101"/>
      <c r="U49" s="101"/>
      <c r="V49" s="105" t="s">
        <v>93</v>
      </c>
    </row>
    <row r="50" spans="13:21" ht="12.75">
      <c r="M50" s="24"/>
      <c r="N50" s="101" t="s">
        <v>80</v>
      </c>
      <c r="O50" s="101">
        <f>O21/O49</f>
        <v>15.4</v>
      </c>
      <c r="P50" s="101" t="s">
        <v>80</v>
      </c>
      <c r="Q50" s="101">
        <f>Q29/Q49</f>
        <v>14.490000000000002</v>
      </c>
      <c r="R50" s="101" t="s">
        <v>80</v>
      </c>
      <c r="S50" s="101">
        <f>S36/S49</f>
        <v>14.825</v>
      </c>
      <c r="T50" s="101"/>
      <c r="U50" s="101"/>
    </row>
    <row r="51" spans="13:21" ht="12.75">
      <c r="M51" s="24"/>
      <c r="N51" s="101" t="s">
        <v>81</v>
      </c>
      <c r="O51" s="101">
        <v>16</v>
      </c>
      <c r="P51" s="101" t="s">
        <v>81</v>
      </c>
      <c r="Q51" s="101">
        <v>15</v>
      </c>
      <c r="R51" s="101" t="s">
        <v>81</v>
      </c>
      <c r="S51" s="101">
        <v>15</v>
      </c>
      <c r="T51" s="101"/>
      <c r="U51" s="101"/>
    </row>
    <row r="52" spans="13:22" ht="12.75">
      <c r="M52" s="24"/>
      <c r="N52" s="101" t="s">
        <v>82</v>
      </c>
      <c r="O52" s="101">
        <v>12</v>
      </c>
      <c r="P52" s="101" t="s">
        <v>82</v>
      </c>
      <c r="Q52" s="101">
        <v>12</v>
      </c>
      <c r="R52" s="101" t="s">
        <v>82</v>
      </c>
      <c r="S52" s="101">
        <v>12</v>
      </c>
      <c r="T52" s="101" t="s">
        <v>90</v>
      </c>
      <c r="U52" s="101">
        <f>140+2*39</f>
        <v>218</v>
      </c>
      <c r="V52" s="105" t="s">
        <v>94</v>
      </c>
    </row>
    <row r="53" spans="13:23" ht="12.75">
      <c r="M53" s="24"/>
      <c r="N53" s="103" t="s">
        <v>83</v>
      </c>
      <c r="O53" s="103">
        <f>O51*O52</f>
        <v>192</v>
      </c>
      <c r="P53" s="103" t="s">
        <v>83</v>
      </c>
      <c r="Q53" s="103">
        <f>Q51*Q52</f>
        <v>180</v>
      </c>
      <c r="R53" s="103" t="s">
        <v>83</v>
      </c>
      <c r="S53" s="103">
        <f>S51*S52</f>
        <v>180</v>
      </c>
      <c r="T53" s="103" t="s">
        <v>83</v>
      </c>
      <c r="U53" s="103">
        <f>U52</f>
        <v>218</v>
      </c>
      <c r="W53" s="104" t="s">
        <v>87</v>
      </c>
    </row>
    <row r="54" spans="13:23" ht="12.75">
      <c r="M54" s="24"/>
      <c r="N54" s="24"/>
      <c r="O54" s="24"/>
      <c r="P54" s="24"/>
      <c r="Q54" s="24"/>
      <c r="R54" s="24"/>
      <c r="S54" s="24"/>
      <c r="T54" s="24"/>
      <c r="W54" s="111">
        <f>O53+Q53+S53+U53</f>
        <v>770</v>
      </c>
    </row>
    <row r="55" spans="13:20" ht="12.75">
      <c r="M55" s="24"/>
      <c r="N55" s="24"/>
      <c r="O55" s="24"/>
      <c r="P55" s="24"/>
      <c r="Q55" s="24"/>
      <c r="R55" s="106"/>
      <c r="S55" s="24"/>
      <c r="T55" s="24"/>
    </row>
    <row r="56" spans="13:23" ht="12.75">
      <c r="M56" s="24"/>
      <c r="N56" s="24"/>
      <c r="O56" s="24"/>
      <c r="P56" s="24"/>
      <c r="Q56" s="24"/>
      <c r="R56" s="106"/>
      <c r="S56" s="24"/>
      <c r="T56" s="24"/>
      <c r="W56" s="112" t="s">
        <v>112</v>
      </c>
    </row>
    <row r="57" spans="13:23" ht="12.75">
      <c r="M57" s="24"/>
      <c r="N57" s="24"/>
      <c r="O57" s="24"/>
      <c r="P57" s="24"/>
      <c r="Q57" s="24"/>
      <c r="R57" s="106"/>
      <c r="S57" s="24"/>
      <c r="T57" s="24"/>
      <c r="W57" s="112" t="s">
        <v>111</v>
      </c>
    </row>
    <row r="58" spans="13:20" ht="12.75">
      <c r="M58" s="24"/>
      <c r="N58" s="24"/>
      <c r="O58" s="24"/>
      <c r="P58" s="24"/>
      <c r="Q58" s="24"/>
      <c r="R58" s="24"/>
      <c r="S58" s="24"/>
      <c r="T58" s="24"/>
    </row>
    <row r="59" spans="14:20" ht="12.75">
      <c r="N59" s="24"/>
      <c r="O59" s="24"/>
      <c r="P59" s="24"/>
      <c r="Q59" s="24"/>
      <c r="R59" s="106" t="s">
        <v>86</v>
      </c>
      <c r="S59" s="24"/>
      <c r="T59" s="24"/>
    </row>
    <row r="60" spans="14:20" ht="12.75">
      <c r="N60" s="24"/>
      <c r="O60" s="24"/>
      <c r="P60" s="24"/>
      <c r="Q60" s="24"/>
      <c r="R60" s="106" t="s">
        <v>84</v>
      </c>
      <c r="S60" s="24"/>
      <c r="T60" s="24"/>
    </row>
    <row r="61" spans="14:20" ht="12.75">
      <c r="N61" s="24"/>
      <c r="O61" s="24"/>
      <c r="P61" s="24"/>
      <c r="Q61" s="24"/>
      <c r="R61" s="106" t="s">
        <v>85</v>
      </c>
      <c r="S61" s="24"/>
      <c r="T61" s="24"/>
    </row>
  </sheetData>
  <mergeCells count="6">
    <mergeCell ref="C4:K4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W57"/>
  <sheetViews>
    <sheetView tabSelected="1" workbookViewId="0" topLeftCell="I22">
      <selection activeCell="W52" sqref="W52"/>
    </sheetView>
  </sheetViews>
  <sheetFormatPr defaultColWidth="9.140625" defaultRowHeight="12.75"/>
  <cols>
    <col min="3" max="3" width="10.8515625" style="0" customWidth="1"/>
    <col min="6" max="6" width="10.00390625" style="0" customWidth="1"/>
    <col min="8" max="11" width="15.7109375" style="24" customWidth="1"/>
    <col min="12" max="12" width="3.140625" style="0" customWidth="1"/>
    <col min="21" max="21" width="9.140625" style="24" customWidth="1"/>
    <col min="23" max="23" width="16.57421875" style="0" customWidth="1"/>
  </cols>
  <sheetData>
    <row r="2" spans="2:13" ht="23.25">
      <c r="B2" s="9" t="s">
        <v>39</v>
      </c>
      <c r="C2" s="10"/>
      <c r="D2" s="11"/>
      <c r="E2" s="12"/>
      <c r="M2" s="112" t="s">
        <v>99</v>
      </c>
    </row>
    <row r="3" ht="12.75">
      <c r="M3" s="112" t="s">
        <v>100</v>
      </c>
    </row>
    <row r="4" spans="3:11" ht="15" customHeight="1">
      <c r="C4" s="53" t="s">
        <v>16</v>
      </c>
      <c r="D4" s="54"/>
      <c r="E4" s="54"/>
      <c r="F4" s="54"/>
      <c r="G4" s="54"/>
      <c r="H4" s="54"/>
      <c r="I4" s="54"/>
      <c r="J4" s="54"/>
      <c r="K4" s="54"/>
    </row>
    <row r="5" spans="3:20" ht="15" customHeight="1">
      <c r="C5" s="34"/>
      <c r="D5" s="35"/>
      <c r="E5" s="35"/>
      <c r="F5" s="35"/>
      <c r="G5" s="35"/>
      <c r="H5" s="41" t="s">
        <v>57</v>
      </c>
      <c r="I5" s="41" t="s">
        <v>58</v>
      </c>
      <c r="J5" s="41" t="s">
        <v>59</v>
      </c>
      <c r="K5" s="41" t="s">
        <v>60</v>
      </c>
      <c r="M5" s="24"/>
      <c r="N5" s="100" t="s">
        <v>57</v>
      </c>
      <c r="O5" s="24"/>
      <c r="P5" s="100" t="s">
        <v>58</v>
      </c>
      <c r="Q5" s="24"/>
      <c r="R5" s="100" t="s">
        <v>59</v>
      </c>
      <c r="S5" s="100" t="s">
        <v>60</v>
      </c>
      <c r="T5" s="24"/>
    </row>
    <row r="6" spans="3:20" ht="12.75" customHeight="1">
      <c r="C6" s="95" t="s">
        <v>0</v>
      </c>
      <c r="D6" s="95" t="s">
        <v>1</v>
      </c>
      <c r="E6" s="95" t="s">
        <v>2</v>
      </c>
      <c r="F6" s="95" t="s">
        <v>3</v>
      </c>
      <c r="G6" s="97"/>
      <c r="H6" s="29" t="s">
        <v>55</v>
      </c>
      <c r="I6" s="29" t="s">
        <v>56</v>
      </c>
      <c r="J6" s="29" t="s">
        <v>61</v>
      </c>
      <c r="K6" s="29" t="s">
        <v>62</v>
      </c>
      <c r="M6" s="24"/>
      <c r="N6" s="24"/>
      <c r="O6" s="24"/>
      <c r="P6" s="24"/>
      <c r="Q6" s="24"/>
      <c r="R6" s="24"/>
      <c r="S6" s="24"/>
      <c r="T6" s="24"/>
    </row>
    <row r="7" spans="3:21" ht="63.75">
      <c r="C7" s="96"/>
      <c r="D7" s="96"/>
      <c r="E7" s="96"/>
      <c r="F7" s="96"/>
      <c r="G7" s="98"/>
      <c r="H7" s="40" t="s">
        <v>4</v>
      </c>
      <c r="I7" s="40" t="s">
        <v>4</v>
      </c>
      <c r="J7" s="40" t="s">
        <v>4</v>
      </c>
      <c r="K7" s="40" t="s">
        <v>4</v>
      </c>
      <c r="M7" s="99" t="s">
        <v>98</v>
      </c>
      <c r="N7" s="99" t="s">
        <v>75</v>
      </c>
      <c r="O7" s="99" t="s">
        <v>76</v>
      </c>
      <c r="P7" s="99" t="s">
        <v>75</v>
      </c>
      <c r="Q7" s="99" t="s">
        <v>76</v>
      </c>
      <c r="R7" s="99" t="s">
        <v>75</v>
      </c>
      <c r="S7" s="99" t="s">
        <v>76</v>
      </c>
      <c r="T7" s="99" t="s">
        <v>75</v>
      </c>
      <c r="U7" s="99" t="s">
        <v>76</v>
      </c>
    </row>
    <row r="8" spans="3:20" ht="15">
      <c r="C8" s="1">
        <v>20</v>
      </c>
      <c r="D8" s="1">
        <v>10</v>
      </c>
      <c r="E8" s="1">
        <v>8</v>
      </c>
      <c r="F8" s="1">
        <v>16</v>
      </c>
      <c r="G8" s="1"/>
      <c r="H8" s="25">
        <v>0.98</v>
      </c>
      <c r="I8" s="25"/>
      <c r="J8" s="25"/>
      <c r="K8" s="25"/>
      <c r="M8" s="24">
        <v>10</v>
      </c>
      <c r="N8" s="24">
        <f>M8*8</f>
        <v>80</v>
      </c>
      <c r="O8" s="24">
        <f>N8*H8</f>
        <v>78.4</v>
      </c>
      <c r="P8" s="24"/>
      <c r="Q8" s="24"/>
      <c r="R8" s="24"/>
      <c r="S8" s="24"/>
      <c r="T8" s="24"/>
    </row>
    <row r="9" spans="3:20" ht="15">
      <c r="C9" s="1">
        <v>30</v>
      </c>
      <c r="D9" s="1">
        <v>15</v>
      </c>
      <c r="E9" s="1">
        <v>11</v>
      </c>
      <c r="F9" s="1">
        <v>21</v>
      </c>
      <c r="G9" s="1"/>
      <c r="H9" s="25">
        <v>1.12</v>
      </c>
      <c r="I9" s="25"/>
      <c r="J9" s="25"/>
      <c r="K9" s="25"/>
      <c r="M9" s="24">
        <v>10</v>
      </c>
      <c r="N9" s="24">
        <f aca="true" t="shared" si="0" ref="N9:N16">M9*8</f>
        <v>80</v>
      </c>
      <c r="O9" s="24">
        <f aca="true" t="shared" si="1" ref="O9:O20">N9*H9</f>
        <v>89.60000000000001</v>
      </c>
      <c r="P9" s="24"/>
      <c r="Q9" s="24"/>
      <c r="R9" s="24"/>
      <c r="S9" s="24"/>
      <c r="T9" s="24"/>
    </row>
    <row r="10" spans="3:20" ht="15">
      <c r="C10" s="1">
        <v>40</v>
      </c>
      <c r="D10" s="1">
        <v>20</v>
      </c>
      <c r="E10" s="1">
        <v>14</v>
      </c>
      <c r="F10" s="1">
        <v>27</v>
      </c>
      <c r="G10" s="1"/>
      <c r="H10" s="25">
        <v>1.4</v>
      </c>
      <c r="I10" s="25"/>
      <c r="J10" s="25"/>
      <c r="K10" s="25"/>
      <c r="M10" s="24">
        <v>10</v>
      </c>
      <c r="N10" s="24">
        <f t="shared" si="0"/>
        <v>80</v>
      </c>
      <c r="O10" s="24">
        <f t="shared" si="1"/>
        <v>112</v>
      </c>
      <c r="P10" s="24"/>
      <c r="Q10" s="24"/>
      <c r="R10" s="24"/>
      <c r="S10" s="24"/>
      <c r="T10" s="24"/>
    </row>
    <row r="11" spans="3:20" ht="15">
      <c r="C11" s="1">
        <v>50</v>
      </c>
      <c r="D11" s="1">
        <v>27</v>
      </c>
      <c r="E11" s="1">
        <v>14</v>
      </c>
      <c r="F11" s="1">
        <v>27</v>
      </c>
      <c r="G11" s="1"/>
      <c r="H11" s="25">
        <v>1.4</v>
      </c>
      <c r="I11" s="25"/>
      <c r="J11" s="25"/>
      <c r="K11" s="25"/>
      <c r="M11" s="24">
        <v>10</v>
      </c>
      <c r="N11" s="24">
        <f t="shared" si="0"/>
        <v>80</v>
      </c>
      <c r="O11" s="24">
        <f t="shared" si="1"/>
        <v>112</v>
      </c>
      <c r="P11" s="24"/>
      <c r="Q11" s="24"/>
      <c r="R11" s="24"/>
      <c r="S11" s="24"/>
      <c r="T11" s="24"/>
    </row>
    <row r="12" spans="3:20" ht="15">
      <c r="C12" s="1">
        <v>60</v>
      </c>
      <c r="D12" s="1">
        <v>31</v>
      </c>
      <c r="E12" s="1">
        <v>23</v>
      </c>
      <c r="F12" s="1">
        <v>45</v>
      </c>
      <c r="G12" s="1"/>
      <c r="H12" s="25">
        <v>2.1</v>
      </c>
      <c r="I12" s="25"/>
      <c r="J12" s="25"/>
      <c r="K12" s="25"/>
      <c r="M12" s="24">
        <v>10</v>
      </c>
      <c r="N12" s="24">
        <f t="shared" si="0"/>
        <v>80</v>
      </c>
      <c r="O12" s="24">
        <f t="shared" si="1"/>
        <v>168</v>
      </c>
      <c r="P12" s="24"/>
      <c r="Q12" s="24"/>
      <c r="R12" s="24"/>
      <c r="S12" s="24"/>
      <c r="T12" s="24"/>
    </row>
    <row r="13" spans="3:20" ht="15">
      <c r="C13" s="1">
        <v>70</v>
      </c>
      <c r="D13" s="1">
        <v>39</v>
      </c>
      <c r="E13" s="1">
        <v>28</v>
      </c>
      <c r="F13" s="1">
        <v>58</v>
      </c>
      <c r="G13" s="1"/>
      <c r="H13" s="25">
        <v>2.52</v>
      </c>
      <c r="I13" s="25"/>
      <c r="J13" s="25"/>
      <c r="K13" s="25"/>
      <c r="M13" s="24">
        <v>10</v>
      </c>
      <c r="N13" s="24">
        <f t="shared" si="0"/>
        <v>80</v>
      </c>
      <c r="O13" s="24">
        <f t="shared" si="1"/>
        <v>201.6</v>
      </c>
      <c r="P13" s="24"/>
      <c r="Q13" s="24"/>
      <c r="R13" s="24"/>
      <c r="S13" s="24"/>
      <c r="T13" s="24"/>
    </row>
    <row r="14" spans="3:20" ht="15">
      <c r="C14" s="1">
        <v>80</v>
      </c>
      <c r="D14" s="1">
        <v>45</v>
      </c>
      <c r="E14" s="1">
        <v>33</v>
      </c>
      <c r="F14" s="1">
        <v>75</v>
      </c>
      <c r="G14" s="1"/>
      <c r="H14" s="25">
        <v>3.08</v>
      </c>
      <c r="I14" s="25"/>
      <c r="J14" s="25"/>
      <c r="K14" s="25"/>
      <c r="M14" s="24">
        <v>10</v>
      </c>
      <c r="N14" s="24">
        <f t="shared" si="0"/>
        <v>80</v>
      </c>
      <c r="O14" s="24">
        <f t="shared" si="1"/>
        <v>246.4</v>
      </c>
      <c r="P14" s="24"/>
      <c r="Q14" s="24"/>
      <c r="R14" s="24"/>
      <c r="S14" s="24"/>
      <c r="T14" s="24"/>
    </row>
    <row r="15" spans="3:15" ht="15">
      <c r="C15" s="1">
        <v>90</v>
      </c>
      <c r="D15" s="1">
        <v>52</v>
      </c>
      <c r="E15" s="1">
        <v>38</v>
      </c>
      <c r="F15" s="1">
        <v>97</v>
      </c>
      <c r="G15" s="1"/>
      <c r="H15" s="25">
        <v>3.5</v>
      </c>
      <c r="I15" s="25"/>
      <c r="J15" s="25"/>
      <c r="K15" s="25"/>
      <c r="M15" s="24">
        <v>10</v>
      </c>
      <c r="N15" s="24">
        <f t="shared" si="0"/>
        <v>80</v>
      </c>
      <c r="O15" s="24">
        <f t="shared" si="1"/>
        <v>280</v>
      </c>
    </row>
    <row r="16" spans="3:15" ht="15">
      <c r="C16" s="1">
        <v>100</v>
      </c>
      <c r="D16" s="1">
        <v>60</v>
      </c>
      <c r="E16" s="1">
        <v>42</v>
      </c>
      <c r="F16" s="1">
        <v>125</v>
      </c>
      <c r="G16" s="1"/>
      <c r="H16" s="25">
        <v>4.9</v>
      </c>
      <c r="I16" s="25"/>
      <c r="J16" s="25"/>
      <c r="K16" s="25"/>
      <c r="M16" s="24">
        <v>10</v>
      </c>
      <c r="N16" s="24">
        <f t="shared" si="0"/>
        <v>80</v>
      </c>
      <c r="O16" s="24">
        <f t="shared" si="1"/>
        <v>392</v>
      </c>
    </row>
    <row r="17" spans="3:20" ht="15">
      <c r="C17" s="1">
        <v>110</v>
      </c>
      <c r="D17" s="1">
        <v>65</v>
      </c>
      <c r="E17" s="1">
        <v>47</v>
      </c>
      <c r="F17" s="1">
        <v>161</v>
      </c>
      <c r="G17" s="1"/>
      <c r="H17" s="25">
        <v>5.6</v>
      </c>
      <c r="I17" s="25"/>
      <c r="J17" s="25"/>
      <c r="K17" s="25"/>
      <c r="M17" s="24">
        <v>1</v>
      </c>
      <c r="N17" s="24">
        <f>M17*8</f>
        <v>8</v>
      </c>
      <c r="O17" s="24">
        <f t="shared" si="1"/>
        <v>44.8</v>
      </c>
      <c r="P17" s="24"/>
      <c r="Q17" s="24"/>
      <c r="R17" s="24"/>
      <c r="S17" s="24"/>
      <c r="T17" s="24"/>
    </row>
    <row r="18" spans="3:20" ht="15">
      <c r="C18" s="4" t="s">
        <v>29</v>
      </c>
      <c r="D18" s="1"/>
      <c r="E18" s="1"/>
      <c r="F18" s="1"/>
      <c r="G18" s="1"/>
      <c r="H18" s="25">
        <v>4.2</v>
      </c>
      <c r="I18" s="25">
        <v>1.8</v>
      </c>
      <c r="J18" s="25"/>
      <c r="K18" s="25"/>
      <c r="M18" s="24">
        <v>3</v>
      </c>
      <c r="N18" s="24">
        <f>M18*8</f>
        <v>24</v>
      </c>
      <c r="O18" s="24">
        <f t="shared" si="1"/>
        <v>100.80000000000001</v>
      </c>
      <c r="P18" s="24">
        <f>M18*6</f>
        <v>18</v>
      </c>
      <c r="Q18" s="24">
        <f>P18*I18</f>
        <v>32.4</v>
      </c>
      <c r="R18" s="24"/>
      <c r="S18" s="24"/>
      <c r="T18" s="24"/>
    </row>
    <row r="19" spans="3:20" ht="15">
      <c r="C19" s="4" t="s">
        <v>30</v>
      </c>
      <c r="D19" s="1"/>
      <c r="E19" s="1"/>
      <c r="F19" s="1"/>
      <c r="G19" s="1"/>
      <c r="H19" s="25">
        <v>2.8</v>
      </c>
      <c r="I19" s="25">
        <v>3.6</v>
      </c>
      <c r="J19" s="25"/>
      <c r="K19" s="25"/>
      <c r="M19" s="24">
        <v>3</v>
      </c>
      <c r="N19" s="24">
        <f>M19*8</f>
        <v>24</v>
      </c>
      <c r="O19" s="24">
        <f t="shared" si="1"/>
        <v>67.19999999999999</v>
      </c>
      <c r="P19" s="24">
        <f aca="true" t="shared" si="2" ref="P19:P28">M19*6</f>
        <v>18</v>
      </c>
      <c r="Q19" s="24">
        <f aca="true" t="shared" si="3" ref="Q19:Q28">P19*I19</f>
        <v>64.8</v>
      </c>
      <c r="R19" s="24"/>
      <c r="S19" s="24"/>
      <c r="T19" s="24"/>
    </row>
    <row r="20" spans="3:20" ht="15">
      <c r="C20" s="4" t="s">
        <v>31</v>
      </c>
      <c r="D20" s="1"/>
      <c r="E20" s="1"/>
      <c r="F20" s="1"/>
      <c r="G20" s="1"/>
      <c r="H20" s="25">
        <v>1.4</v>
      </c>
      <c r="I20" s="25">
        <v>5.4</v>
      </c>
      <c r="J20" s="25"/>
      <c r="K20" s="25"/>
      <c r="M20" s="24">
        <v>3</v>
      </c>
      <c r="N20" s="24">
        <f>M20*8</f>
        <v>24</v>
      </c>
      <c r="O20" s="24">
        <f t="shared" si="1"/>
        <v>33.599999999999994</v>
      </c>
      <c r="P20" s="24">
        <f t="shared" si="2"/>
        <v>18</v>
      </c>
      <c r="Q20" s="24">
        <f t="shared" si="3"/>
        <v>97.2</v>
      </c>
      <c r="R20" s="24"/>
      <c r="S20" s="24"/>
      <c r="T20" s="24"/>
    </row>
    <row r="21" spans="3:20" ht="15">
      <c r="C21" s="1">
        <v>120</v>
      </c>
      <c r="D21" s="1">
        <v>72</v>
      </c>
      <c r="E21" s="1">
        <v>56</v>
      </c>
      <c r="F21" s="1">
        <v>207</v>
      </c>
      <c r="G21" s="1"/>
      <c r="H21" s="25"/>
      <c r="I21" s="25">
        <v>6.3</v>
      </c>
      <c r="J21" s="25"/>
      <c r="K21" s="25"/>
      <c r="M21" s="24">
        <v>10</v>
      </c>
      <c r="N21" s="24"/>
      <c r="O21" s="101">
        <f>SUM(O8:O20)</f>
        <v>1926.3999999999999</v>
      </c>
      <c r="P21" s="24">
        <f t="shared" si="2"/>
        <v>60</v>
      </c>
      <c r="Q21" s="24">
        <f t="shared" si="3"/>
        <v>378</v>
      </c>
      <c r="R21" s="24"/>
      <c r="S21" s="24"/>
      <c r="T21" s="24"/>
    </row>
    <row r="22" spans="3:20" ht="15">
      <c r="C22" s="1">
        <v>130</v>
      </c>
      <c r="D22" s="1">
        <v>82</v>
      </c>
      <c r="E22" s="1">
        <v>62</v>
      </c>
      <c r="F22" s="1">
        <v>267</v>
      </c>
      <c r="G22" s="1"/>
      <c r="H22" s="25"/>
      <c r="I22" s="25">
        <v>7.2</v>
      </c>
      <c r="J22" s="25"/>
      <c r="K22" s="25"/>
      <c r="M22" s="24">
        <v>10</v>
      </c>
      <c r="N22" s="24"/>
      <c r="O22" s="101" t="s">
        <v>106</v>
      </c>
      <c r="P22" s="24">
        <f t="shared" si="2"/>
        <v>60</v>
      </c>
      <c r="Q22" s="24">
        <f t="shared" si="3"/>
        <v>432</v>
      </c>
      <c r="R22" s="24"/>
      <c r="S22" s="24"/>
      <c r="T22" s="24"/>
    </row>
    <row r="23" spans="3:20" ht="15">
      <c r="C23" s="1">
        <v>140</v>
      </c>
      <c r="D23" s="1">
        <v>95</v>
      </c>
      <c r="E23" s="1">
        <v>69</v>
      </c>
      <c r="F23" s="1">
        <v>344</v>
      </c>
      <c r="G23" s="1"/>
      <c r="H23" s="25"/>
      <c r="I23" s="25">
        <v>9</v>
      </c>
      <c r="J23" s="25"/>
      <c r="K23" s="25"/>
      <c r="M23" s="24">
        <v>10</v>
      </c>
      <c r="N23" s="24"/>
      <c r="O23" s="101" t="s">
        <v>57</v>
      </c>
      <c r="P23" s="24">
        <f t="shared" si="2"/>
        <v>60</v>
      </c>
      <c r="Q23" s="24">
        <f t="shared" si="3"/>
        <v>540</v>
      </c>
      <c r="R23" s="24"/>
      <c r="S23" s="24"/>
      <c r="T23" s="24"/>
    </row>
    <row r="24" spans="3:20" ht="15">
      <c r="C24" s="1">
        <v>150</v>
      </c>
      <c r="D24" s="1">
        <v>108</v>
      </c>
      <c r="E24" s="1">
        <v>77</v>
      </c>
      <c r="F24" s="1">
        <v>443</v>
      </c>
      <c r="G24" s="1"/>
      <c r="H24" s="25"/>
      <c r="I24" s="25">
        <v>10.8</v>
      </c>
      <c r="J24" s="25"/>
      <c r="K24" s="25"/>
      <c r="M24" s="24">
        <v>10</v>
      </c>
      <c r="N24" s="24"/>
      <c r="O24" s="24"/>
      <c r="P24" s="24">
        <f t="shared" si="2"/>
        <v>60</v>
      </c>
      <c r="Q24" s="24">
        <f t="shared" si="3"/>
        <v>648</v>
      </c>
      <c r="R24" s="24"/>
      <c r="S24" s="24"/>
      <c r="T24" s="24"/>
    </row>
    <row r="25" spans="3:20" ht="15">
      <c r="C25" s="1">
        <v>160</v>
      </c>
      <c r="D25" s="1">
        <v>115</v>
      </c>
      <c r="E25" s="1">
        <v>86</v>
      </c>
      <c r="F25" s="1">
        <v>553</v>
      </c>
      <c r="G25" s="1"/>
      <c r="H25" s="25"/>
      <c r="I25" s="25">
        <v>12.6</v>
      </c>
      <c r="J25" s="25"/>
      <c r="K25" s="25"/>
      <c r="M25" s="24">
        <v>1</v>
      </c>
      <c r="N25" s="24"/>
      <c r="O25" s="24"/>
      <c r="P25" s="24">
        <f t="shared" si="2"/>
        <v>6</v>
      </c>
      <c r="Q25" s="24">
        <f t="shared" si="3"/>
        <v>75.6</v>
      </c>
      <c r="R25" s="24"/>
      <c r="S25" s="24"/>
      <c r="T25" s="24"/>
    </row>
    <row r="26" spans="3:20" ht="15">
      <c r="C26" s="4" t="s">
        <v>32</v>
      </c>
      <c r="D26" s="1"/>
      <c r="E26" s="1"/>
      <c r="F26" s="1"/>
      <c r="G26" s="1"/>
      <c r="H26" s="25"/>
      <c r="I26" s="25">
        <v>7.2</v>
      </c>
      <c r="J26" s="25">
        <v>4.4</v>
      </c>
      <c r="K26" s="25"/>
      <c r="M26" s="24">
        <v>3</v>
      </c>
      <c r="N26" s="24"/>
      <c r="O26" s="24"/>
      <c r="P26" s="24">
        <f t="shared" si="2"/>
        <v>18</v>
      </c>
      <c r="Q26" s="24">
        <f t="shared" si="3"/>
        <v>129.6</v>
      </c>
      <c r="R26" s="24">
        <f>M26*5</f>
        <v>15</v>
      </c>
      <c r="S26" s="24">
        <f>R26*J26</f>
        <v>66</v>
      </c>
      <c r="T26" s="24"/>
    </row>
    <row r="27" spans="3:20" ht="15">
      <c r="C27" s="4" t="s">
        <v>33</v>
      </c>
      <c r="D27" s="1"/>
      <c r="E27" s="1"/>
      <c r="F27" s="1"/>
      <c r="G27" s="1"/>
      <c r="H27" s="25"/>
      <c r="I27" s="25">
        <v>5.4</v>
      </c>
      <c r="J27" s="25">
        <v>6.6</v>
      </c>
      <c r="K27" s="25"/>
      <c r="M27" s="24">
        <v>3</v>
      </c>
      <c r="N27" s="24"/>
      <c r="O27" s="24"/>
      <c r="P27" s="24">
        <f t="shared" si="2"/>
        <v>18</v>
      </c>
      <c r="Q27" s="24">
        <f t="shared" si="3"/>
        <v>97.2</v>
      </c>
      <c r="R27" s="24">
        <f aca="true" t="shared" si="4" ref="R27:R35">M27*5</f>
        <v>15</v>
      </c>
      <c r="S27" s="24">
        <f aca="true" t="shared" si="5" ref="S27:S35">R27*J27</f>
        <v>99</v>
      </c>
      <c r="T27" s="24"/>
    </row>
    <row r="28" spans="3:20" ht="15">
      <c r="C28" s="4" t="s">
        <v>34</v>
      </c>
      <c r="D28" s="1"/>
      <c r="E28" s="1"/>
      <c r="F28" s="1"/>
      <c r="G28" s="1"/>
      <c r="H28" s="25"/>
      <c r="I28" s="25">
        <v>3.6</v>
      </c>
      <c r="J28" s="25">
        <v>8.8</v>
      </c>
      <c r="K28" s="25"/>
      <c r="M28" s="24">
        <v>3</v>
      </c>
      <c r="N28" s="24"/>
      <c r="O28" s="24"/>
      <c r="P28" s="24">
        <f t="shared" si="2"/>
        <v>18</v>
      </c>
      <c r="Q28" s="24">
        <f t="shared" si="3"/>
        <v>64.8</v>
      </c>
      <c r="R28" s="24">
        <f t="shared" si="4"/>
        <v>15</v>
      </c>
      <c r="S28" s="24">
        <f t="shared" si="5"/>
        <v>132</v>
      </c>
      <c r="T28" s="24"/>
    </row>
    <row r="29" spans="3:20" ht="15">
      <c r="C29" s="1">
        <v>170</v>
      </c>
      <c r="D29" s="1">
        <v>122</v>
      </c>
      <c r="E29" s="1">
        <v>95</v>
      </c>
      <c r="F29" s="1">
        <v>673</v>
      </c>
      <c r="G29" s="1"/>
      <c r="H29" s="25"/>
      <c r="I29" s="25"/>
      <c r="J29" s="25">
        <v>13.2</v>
      </c>
      <c r="K29" s="25"/>
      <c r="M29" s="24">
        <v>10</v>
      </c>
      <c r="N29" s="24"/>
      <c r="O29" s="24"/>
      <c r="P29" s="24"/>
      <c r="Q29" s="101">
        <f>SUM(Q18:Q28)</f>
        <v>2559.6</v>
      </c>
      <c r="R29" s="24">
        <f t="shared" si="4"/>
        <v>50</v>
      </c>
      <c r="S29" s="24">
        <f t="shared" si="5"/>
        <v>660</v>
      </c>
      <c r="T29" s="24"/>
    </row>
    <row r="30" spans="3:20" ht="15">
      <c r="C30" s="1">
        <v>180</v>
      </c>
      <c r="D30" s="1">
        <v>132</v>
      </c>
      <c r="E30" s="1">
        <v>106</v>
      </c>
      <c r="F30" s="1">
        <v>813</v>
      </c>
      <c r="G30" s="1"/>
      <c r="H30" s="25"/>
      <c r="I30" s="25"/>
      <c r="J30" s="25">
        <v>15.4</v>
      </c>
      <c r="K30" s="25"/>
      <c r="M30" s="24">
        <v>10</v>
      </c>
      <c r="N30" s="24"/>
      <c r="O30" s="24"/>
      <c r="P30" s="24"/>
      <c r="Q30" s="101" t="s">
        <v>106</v>
      </c>
      <c r="R30" s="24">
        <f t="shared" si="4"/>
        <v>50</v>
      </c>
      <c r="S30" s="24">
        <f t="shared" si="5"/>
        <v>770</v>
      </c>
      <c r="T30" s="24"/>
    </row>
    <row r="31" spans="3:20" ht="15">
      <c r="C31" s="1">
        <v>190</v>
      </c>
      <c r="D31" s="1">
        <v>141</v>
      </c>
      <c r="E31" s="1">
        <v>114</v>
      </c>
      <c r="F31" s="1">
        <v>963</v>
      </c>
      <c r="G31" s="1"/>
      <c r="H31" s="25"/>
      <c r="I31" s="25"/>
      <c r="J31" s="25">
        <v>17.6</v>
      </c>
      <c r="K31" s="25"/>
      <c r="M31" s="24">
        <v>10</v>
      </c>
      <c r="N31" s="24"/>
      <c r="O31" s="24"/>
      <c r="P31" s="24"/>
      <c r="Q31" s="101" t="s">
        <v>58</v>
      </c>
      <c r="R31" s="24">
        <f t="shared" si="4"/>
        <v>50</v>
      </c>
      <c r="S31" s="24">
        <f t="shared" si="5"/>
        <v>880.0000000000001</v>
      </c>
      <c r="T31" s="24"/>
    </row>
    <row r="32" spans="3:20" ht="15">
      <c r="C32" s="1">
        <v>200</v>
      </c>
      <c r="D32" s="1">
        <v>152</v>
      </c>
      <c r="E32" s="1">
        <v>119</v>
      </c>
      <c r="F32" s="1">
        <v>1113</v>
      </c>
      <c r="G32" s="1"/>
      <c r="H32" s="25"/>
      <c r="I32" s="25"/>
      <c r="J32" s="25">
        <v>19.8</v>
      </c>
      <c r="K32" s="25"/>
      <c r="M32" s="24">
        <v>1</v>
      </c>
      <c r="N32" s="24"/>
      <c r="O32" s="24"/>
      <c r="P32" s="24"/>
      <c r="Q32" s="24"/>
      <c r="R32" s="24">
        <f t="shared" si="4"/>
        <v>5</v>
      </c>
      <c r="S32" s="24">
        <f t="shared" si="5"/>
        <v>99</v>
      </c>
      <c r="T32" s="24"/>
    </row>
    <row r="33" spans="3:21" ht="15">
      <c r="C33" s="4" t="s">
        <v>35</v>
      </c>
      <c r="D33" s="1"/>
      <c r="E33" s="1"/>
      <c r="F33" s="1"/>
      <c r="G33" s="1"/>
      <c r="H33" s="25"/>
      <c r="I33" s="25"/>
      <c r="J33" s="25">
        <v>13.2</v>
      </c>
      <c r="K33" s="25">
        <v>5</v>
      </c>
      <c r="M33" s="24">
        <v>3</v>
      </c>
      <c r="N33" s="24"/>
      <c r="O33" s="24"/>
      <c r="P33" s="24"/>
      <c r="Q33" s="24"/>
      <c r="R33" s="24">
        <f t="shared" si="4"/>
        <v>15</v>
      </c>
      <c r="S33" s="24">
        <f t="shared" si="5"/>
        <v>198</v>
      </c>
      <c r="T33" s="24">
        <f aca="true" t="shared" si="6" ref="T33:T42">M33*4</f>
        <v>12</v>
      </c>
      <c r="U33" s="24">
        <f>T33*K33</f>
        <v>60</v>
      </c>
    </row>
    <row r="34" spans="3:21" ht="15">
      <c r="C34" s="4" t="s">
        <v>36</v>
      </c>
      <c r="D34" s="1"/>
      <c r="E34" s="1"/>
      <c r="F34" s="1"/>
      <c r="G34" s="1"/>
      <c r="H34" s="25"/>
      <c r="I34" s="25"/>
      <c r="J34" s="25">
        <v>8.8</v>
      </c>
      <c r="K34" s="25">
        <v>10</v>
      </c>
      <c r="M34" s="24">
        <v>3</v>
      </c>
      <c r="N34" s="24"/>
      <c r="O34" s="24"/>
      <c r="P34" s="24"/>
      <c r="Q34" s="24"/>
      <c r="R34" s="24">
        <f t="shared" si="4"/>
        <v>15</v>
      </c>
      <c r="S34" s="24">
        <f t="shared" si="5"/>
        <v>132</v>
      </c>
      <c r="T34" s="24">
        <f t="shared" si="6"/>
        <v>12</v>
      </c>
      <c r="U34" s="24">
        <f aca="true" t="shared" si="7" ref="U34:U41">T34*K34</f>
        <v>120</v>
      </c>
    </row>
    <row r="35" spans="3:21" ht="15">
      <c r="C35" s="4" t="s">
        <v>37</v>
      </c>
      <c r="D35" s="1"/>
      <c r="E35" s="1"/>
      <c r="F35" s="1"/>
      <c r="G35" s="1"/>
      <c r="H35" s="25"/>
      <c r="I35" s="25"/>
      <c r="J35" s="25">
        <v>4.4</v>
      </c>
      <c r="K35" s="25">
        <v>15</v>
      </c>
      <c r="M35" s="24">
        <v>3</v>
      </c>
      <c r="N35" s="24"/>
      <c r="O35" s="24"/>
      <c r="P35" s="24"/>
      <c r="Q35" s="24"/>
      <c r="R35" s="24">
        <f t="shared" si="4"/>
        <v>15</v>
      </c>
      <c r="S35" s="24">
        <f t="shared" si="5"/>
        <v>66</v>
      </c>
      <c r="T35" s="24">
        <f t="shared" si="6"/>
        <v>12</v>
      </c>
      <c r="U35" s="24">
        <f t="shared" si="7"/>
        <v>180</v>
      </c>
    </row>
    <row r="36" spans="3:21" ht="15">
      <c r="C36" s="1">
        <v>210</v>
      </c>
      <c r="D36" s="1">
        <v>161</v>
      </c>
      <c r="E36" s="1" t="s">
        <v>40</v>
      </c>
      <c r="F36" s="1">
        <v>1263</v>
      </c>
      <c r="G36" s="1"/>
      <c r="H36" s="25"/>
      <c r="I36" s="25"/>
      <c r="J36" s="25"/>
      <c r="K36" s="25">
        <v>18.75</v>
      </c>
      <c r="M36" s="24">
        <v>10</v>
      </c>
      <c r="N36" s="24"/>
      <c r="O36" s="24"/>
      <c r="P36" s="24"/>
      <c r="Q36" s="24"/>
      <c r="R36" s="24"/>
      <c r="S36" s="101">
        <f>SUM(S26:S35)</f>
        <v>3102</v>
      </c>
      <c r="T36" s="24">
        <f t="shared" si="6"/>
        <v>40</v>
      </c>
      <c r="U36" s="24">
        <f t="shared" si="7"/>
        <v>750</v>
      </c>
    </row>
    <row r="37" spans="3:21" ht="45">
      <c r="C37" s="2">
        <v>220</v>
      </c>
      <c r="D37" s="2"/>
      <c r="E37" s="2" t="s">
        <v>41</v>
      </c>
      <c r="F37" s="2">
        <v>1473</v>
      </c>
      <c r="G37" s="2" t="s">
        <v>89</v>
      </c>
      <c r="H37" s="26"/>
      <c r="I37" s="26"/>
      <c r="J37" s="26"/>
      <c r="K37" s="26">
        <v>21.25</v>
      </c>
      <c r="M37" s="24">
        <v>10</v>
      </c>
      <c r="N37" s="24"/>
      <c r="O37" s="24"/>
      <c r="P37" s="24"/>
      <c r="Q37" s="24"/>
      <c r="R37" s="24"/>
      <c r="S37" s="101" t="s">
        <v>106</v>
      </c>
      <c r="T37" s="24">
        <f t="shared" si="6"/>
        <v>40</v>
      </c>
      <c r="U37" s="24">
        <f t="shared" si="7"/>
        <v>850</v>
      </c>
    </row>
    <row r="38" spans="3:21" ht="15">
      <c r="C38" s="1">
        <v>230</v>
      </c>
      <c r="D38" s="1" t="s">
        <v>40</v>
      </c>
      <c r="E38" s="1"/>
      <c r="F38" s="1">
        <v>1683</v>
      </c>
      <c r="G38" s="1"/>
      <c r="H38" s="25"/>
      <c r="I38" s="25"/>
      <c r="J38" s="25"/>
      <c r="K38" s="25">
        <v>23.75</v>
      </c>
      <c r="M38" s="24">
        <v>10</v>
      </c>
      <c r="N38" s="24"/>
      <c r="O38" s="24"/>
      <c r="P38" s="24"/>
      <c r="Q38" s="24"/>
      <c r="R38" s="24"/>
      <c r="S38" s="101" t="s">
        <v>59</v>
      </c>
      <c r="T38" s="24">
        <f t="shared" si="6"/>
        <v>40</v>
      </c>
      <c r="U38" s="24">
        <f t="shared" si="7"/>
        <v>950</v>
      </c>
    </row>
    <row r="39" spans="3:21" ht="15">
      <c r="C39" s="1">
        <v>240</v>
      </c>
      <c r="D39" s="1" t="s">
        <v>41</v>
      </c>
      <c r="E39" s="1"/>
      <c r="F39" s="1">
        <v>1893</v>
      </c>
      <c r="G39" s="1"/>
      <c r="H39" s="25"/>
      <c r="I39" s="25"/>
      <c r="J39" s="25"/>
      <c r="K39" s="25">
        <v>25</v>
      </c>
      <c r="M39" s="24">
        <v>10</v>
      </c>
      <c r="N39" s="24"/>
      <c r="O39" s="24"/>
      <c r="P39" s="24"/>
      <c r="Q39" s="24"/>
      <c r="R39" s="24"/>
      <c r="S39" s="24"/>
      <c r="T39" s="24">
        <f t="shared" si="6"/>
        <v>40</v>
      </c>
      <c r="U39" s="24">
        <f t="shared" si="7"/>
        <v>1000</v>
      </c>
    </row>
    <row r="40" spans="3:21" ht="15">
      <c r="C40" s="1">
        <v>250</v>
      </c>
      <c r="D40" s="1"/>
      <c r="E40" s="1"/>
      <c r="F40" s="1">
        <v>2103</v>
      </c>
      <c r="G40" s="1"/>
      <c r="H40" s="25"/>
      <c r="I40" s="25"/>
      <c r="J40" s="25"/>
      <c r="K40" s="25">
        <v>27.5</v>
      </c>
      <c r="M40" s="24">
        <v>10</v>
      </c>
      <c r="N40" s="24"/>
      <c r="O40" s="24"/>
      <c r="P40" s="24"/>
      <c r="Q40" s="24"/>
      <c r="R40" s="24"/>
      <c r="S40" s="24"/>
      <c r="T40" s="24">
        <f t="shared" si="6"/>
        <v>40</v>
      </c>
      <c r="U40" s="24">
        <f t="shared" si="7"/>
        <v>1100</v>
      </c>
    </row>
    <row r="41" spans="3:21" ht="30">
      <c r="C41" s="1">
        <v>260</v>
      </c>
      <c r="D41" s="1"/>
      <c r="E41" s="1"/>
      <c r="F41" s="1">
        <v>2313</v>
      </c>
      <c r="G41" s="1" t="s">
        <v>77</v>
      </c>
      <c r="H41" s="25"/>
      <c r="I41" s="25"/>
      <c r="J41" s="25"/>
      <c r="K41" s="25">
        <v>31.25</v>
      </c>
      <c r="M41" s="24">
        <v>1</v>
      </c>
      <c r="N41" s="24"/>
      <c r="O41" s="24"/>
      <c r="P41" s="24"/>
      <c r="Q41" s="24"/>
      <c r="R41" s="24"/>
      <c r="S41" s="24"/>
      <c r="T41" s="24">
        <f t="shared" si="6"/>
        <v>4</v>
      </c>
      <c r="U41" s="24">
        <f t="shared" si="7"/>
        <v>125</v>
      </c>
    </row>
    <row r="42" spans="13:21" ht="12.75">
      <c r="M42" s="24"/>
      <c r="N42" s="24"/>
      <c r="O42" s="24"/>
      <c r="P42" s="24"/>
      <c r="Q42" s="24"/>
      <c r="R42" s="24"/>
      <c r="S42" s="24"/>
      <c r="T42" s="24"/>
      <c r="U42" s="101">
        <f>SUM(U33:U41)</f>
        <v>5135</v>
      </c>
    </row>
    <row r="43" spans="13:21" ht="12.75">
      <c r="M43" s="24"/>
      <c r="N43" s="24"/>
      <c r="O43" s="24"/>
      <c r="P43" s="24"/>
      <c r="Q43" s="24"/>
      <c r="R43" s="24"/>
      <c r="S43" s="24"/>
      <c r="T43" s="24"/>
      <c r="U43" s="101" t="s">
        <v>106</v>
      </c>
    </row>
    <row r="44" spans="10:21" ht="12.75">
      <c r="J44" s="113"/>
      <c r="K44" s="113"/>
      <c r="L44" s="114"/>
      <c r="M44" s="115" t="s">
        <v>105</v>
      </c>
      <c r="N44" s="115"/>
      <c r="O44" s="115"/>
      <c r="P44" s="115"/>
      <c r="Q44" s="24"/>
      <c r="R44" s="24"/>
      <c r="S44" s="24"/>
      <c r="T44" s="24"/>
      <c r="U44" s="101" t="s">
        <v>60</v>
      </c>
    </row>
    <row r="45" spans="10:20" ht="12.75">
      <c r="J45" s="113"/>
      <c r="K45" s="113"/>
      <c r="L45" s="114"/>
      <c r="M45" s="115" t="s">
        <v>74</v>
      </c>
      <c r="N45" s="115"/>
      <c r="O45" s="115"/>
      <c r="P45" s="115"/>
      <c r="Q45" s="24"/>
      <c r="R45" s="24"/>
      <c r="S45" s="24"/>
      <c r="T45" s="24"/>
    </row>
    <row r="46" spans="13:20" ht="12.75">
      <c r="M46" s="24"/>
      <c r="N46" s="24"/>
      <c r="O46" s="24"/>
      <c r="P46" s="24"/>
      <c r="Q46" s="24"/>
      <c r="R46" s="24"/>
      <c r="S46" s="24"/>
      <c r="T46" s="24"/>
    </row>
    <row r="47" spans="13:22" ht="12.75">
      <c r="M47" s="24"/>
      <c r="N47" s="101" t="s">
        <v>79</v>
      </c>
      <c r="O47" s="101">
        <v>140</v>
      </c>
      <c r="P47" s="101" t="s">
        <v>79</v>
      </c>
      <c r="Q47" s="101">
        <v>180</v>
      </c>
      <c r="R47" s="101" t="s">
        <v>79</v>
      </c>
      <c r="S47" s="101">
        <v>220</v>
      </c>
      <c r="T47" s="101"/>
      <c r="U47" s="101"/>
      <c r="V47" s="105" t="s">
        <v>96</v>
      </c>
    </row>
    <row r="48" spans="13:21" ht="12.75">
      <c r="M48" s="24"/>
      <c r="N48" s="101" t="s">
        <v>80</v>
      </c>
      <c r="O48" s="101">
        <f>O21/O47</f>
        <v>13.76</v>
      </c>
      <c r="P48" s="101" t="s">
        <v>80</v>
      </c>
      <c r="Q48" s="101">
        <f>Q29/Q47</f>
        <v>14.219999999999999</v>
      </c>
      <c r="R48" s="101" t="s">
        <v>80</v>
      </c>
      <c r="S48" s="101">
        <f>S36/S47</f>
        <v>14.1</v>
      </c>
      <c r="T48" s="101"/>
      <c r="U48" s="101"/>
    </row>
    <row r="49" spans="13:21" ht="12.75">
      <c r="M49" s="24"/>
      <c r="N49" s="101" t="s">
        <v>81</v>
      </c>
      <c r="O49" s="101">
        <v>14</v>
      </c>
      <c r="P49" s="101" t="s">
        <v>81</v>
      </c>
      <c r="Q49" s="101">
        <v>15</v>
      </c>
      <c r="R49" s="101" t="s">
        <v>81</v>
      </c>
      <c r="S49" s="101">
        <v>15</v>
      </c>
      <c r="T49" s="101"/>
      <c r="U49" s="101"/>
    </row>
    <row r="50" spans="13:22" ht="12.75">
      <c r="M50" s="24"/>
      <c r="N50" s="101" t="s">
        <v>82</v>
      </c>
      <c r="O50" s="101">
        <v>12</v>
      </c>
      <c r="P50" s="101" t="s">
        <v>82</v>
      </c>
      <c r="Q50" s="101">
        <v>12</v>
      </c>
      <c r="R50" s="101" t="s">
        <v>82</v>
      </c>
      <c r="S50" s="101">
        <v>12</v>
      </c>
      <c r="T50" s="101" t="s">
        <v>90</v>
      </c>
      <c r="U50" s="101">
        <v>152</v>
      </c>
      <c r="V50" s="105" t="s">
        <v>97</v>
      </c>
    </row>
    <row r="51" spans="13:23" ht="12.75">
      <c r="M51" s="24"/>
      <c r="N51" s="103" t="s">
        <v>83</v>
      </c>
      <c r="O51" s="103">
        <f>O49*O50</f>
        <v>168</v>
      </c>
      <c r="P51" s="103" t="s">
        <v>83</v>
      </c>
      <c r="Q51" s="103">
        <f>Q49*Q50</f>
        <v>180</v>
      </c>
      <c r="R51" s="103" t="s">
        <v>83</v>
      </c>
      <c r="S51" s="103">
        <f>S49*S50</f>
        <v>180</v>
      </c>
      <c r="T51" s="103" t="s">
        <v>83</v>
      </c>
      <c r="U51" s="103">
        <f>U50</f>
        <v>152</v>
      </c>
      <c r="W51" s="104" t="s">
        <v>87</v>
      </c>
    </row>
    <row r="52" spans="13:23" ht="12.75">
      <c r="M52" s="24"/>
      <c r="N52" s="24"/>
      <c r="O52" s="24"/>
      <c r="P52" s="24"/>
      <c r="Q52" s="24"/>
      <c r="R52" s="24"/>
      <c r="S52" s="24"/>
      <c r="T52" s="24"/>
      <c r="W52" s="111">
        <f>O51+Q51+S51+U51</f>
        <v>680</v>
      </c>
    </row>
    <row r="53" spans="13:20" ht="12.75">
      <c r="M53" s="24"/>
      <c r="N53" s="24"/>
      <c r="O53" s="24"/>
      <c r="P53" s="24"/>
      <c r="R53" s="113"/>
      <c r="S53" s="115" t="s">
        <v>86</v>
      </c>
      <c r="T53" s="113"/>
    </row>
    <row r="54" spans="13:23" ht="12.75">
      <c r="M54" s="24"/>
      <c r="N54" s="24"/>
      <c r="O54" s="24"/>
      <c r="P54" s="24"/>
      <c r="R54" s="113"/>
      <c r="S54" s="115" t="s">
        <v>84</v>
      </c>
      <c r="T54" s="113"/>
      <c r="W54" s="112" t="s">
        <v>112</v>
      </c>
    </row>
    <row r="55" spans="13:23" ht="12.75">
      <c r="M55" s="24"/>
      <c r="N55" s="24"/>
      <c r="O55" s="24"/>
      <c r="P55" s="24"/>
      <c r="R55" s="113"/>
      <c r="S55" s="115" t="s">
        <v>95</v>
      </c>
      <c r="T55" s="113"/>
      <c r="W55" s="112" t="s">
        <v>111</v>
      </c>
    </row>
    <row r="56" spans="13:20" ht="12.75">
      <c r="M56" s="24"/>
      <c r="N56" s="24"/>
      <c r="O56" s="24"/>
      <c r="P56" s="24"/>
      <c r="Q56" s="24"/>
      <c r="R56" s="24"/>
      <c r="S56" s="24"/>
      <c r="T56" s="24"/>
    </row>
    <row r="57" spans="14:20" ht="12.75">
      <c r="N57" s="24"/>
      <c r="O57" s="24"/>
      <c r="P57" s="24"/>
      <c r="Q57" s="24"/>
      <c r="R57" s="106"/>
      <c r="S57" s="24"/>
      <c r="T57" s="24"/>
    </row>
  </sheetData>
  <mergeCells count="6">
    <mergeCell ref="C4:K4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ravenscroft and alan clague</dc:creator>
  <cp:keywords/>
  <dc:description/>
  <cp:lastModifiedBy>lesley ravenscroft and alan clague</cp:lastModifiedBy>
  <dcterms:created xsi:type="dcterms:W3CDTF">2009-07-01T17:01:42Z</dcterms:created>
  <dcterms:modified xsi:type="dcterms:W3CDTF">2009-11-13T18:26:17Z</dcterms:modified>
  <cp:category/>
  <cp:version/>
  <cp:contentType/>
  <cp:contentStatus/>
</cp:coreProperties>
</file>